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096" yWindow="65221" windowWidth="22050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<sst xmlns="http://schemas.openxmlformats.org/spreadsheetml/2006/main" count="166" uniqueCount="113">
  <si>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</si>
  <si>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</si>
  <si>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</si>
  <si>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</si>
  <si>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</si>
  <si>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</si>
  <si>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</si>
  <si>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</si>
  <si>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</si>
  <si>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</si>
  <si>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</si>
  <si>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</si>
  <si>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</si>
  <si>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</si>
  <si>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</si>
  <si>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</si>
  <si>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</si>
  <si>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</si>
  <si>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</si>
  <si>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</si>
  <si>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</si>
  <si>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</si>
  <si>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</si>
  <si>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</si>
  <si>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</si>
  <si>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</si>
  <si>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</si>
  <si>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</si>
  <si>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</si>
  <si>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</si>
  <si>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</si>
  <si>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</si>
  <si>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</si>
  <si>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</si>
  <si>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</si>
  <si>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</si>
  <si>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</si>
  <si>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</si>
  <si>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</si>
  <si>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</si>
  <si>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</si>
  <si>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</si>
  <si>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</si>
  <si>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</si>
  <si>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</si>
  <si>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</si>
  <si>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</si>
  <si>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</si>
  <si>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</si>
  <si>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</si>
  <si>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</si>
  <si>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</si>
  <si>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</si>
  <si>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</si>
  <si>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</si>
  <si>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</si>
  <si>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</si>
  <si>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</si>
  <si>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</si>
  <si>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</si>
  <si>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</si>
  <si>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</si>
  <si>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</si>
  <si>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</si>
  <si>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</si>
  <si>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</si>
  <si>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</si>
  <si>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</si>
  <si>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</si>
  <si>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</si>
  <si>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</si>
  <si>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</si>
  <si>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</si>
  <si>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</si>
  <si>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</si>
  <si>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</si>
  <si>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</si>
  <si>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</si>
  <si>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</si>
  <si>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</si>
  <si>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</si>
  <si>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</si>
  <si>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</si>
  <si>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</si>
  <si>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</si>
  <si>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</si>
  <si>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</si>
  <si>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</si>
  <si>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</si>
  <si>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</si>
  <si>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</si>
  <si>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</si>
  <si>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</si>
  <si>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</si>
  <si>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</si>
  <si>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</si>
  <si>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</si>
  <si>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</si>
  <si>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</si>
  <si>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</si>
  <si>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</si>
  <si>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</si>
  <si>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</si>
  <si>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</si>
  <si>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</si>
  <si>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</si>
  <si>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</si>
  <si>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</si>
  <si>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</si>
  <si>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</si>
  <si>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</si>
  <si>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</si>
  <si>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загального фонду міського бюджету станом на 08.01.2019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</si>
</sst>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90" fontId="3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51742.5</c:v>
                </c:pt>
                <c:pt idx="1">
                  <c:v>48629.1</c:v>
                </c:pt>
                <c:pt idx="2">
                  <c:v>1178</c:v>
                </c:pt>
                <c:pt idx="3">
                  <c:v>1935.4000000000015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244</c:v>
                </c:pt>
                <c:pt idx="1">
                  <c:v>244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66619433"/>
        <c:axId val="37253574"/>
      </c:bar3DChart>
      <c:catAx>
        <c:axId val="66619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253574"/>
        <c:crosses val="autoZero"/>
        <c:auto val="1"/>
        <c:lblOffset val="100"/>
        <c:tickLblSkip val="1"/>
        <c:noMultiLvlLbl val="0"/>
      </c:catAx>
      <c:valAx>
        <c:axId val="37253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194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206417.4</c:v>
                </c:pt>
                <c:pt idx="1">
                  <c:v>69058.79999999999</c:v>
                </c:pt>
                <c:pt idx="2">
                  <c:v>161323.9</c:v>
                </c:pt>
                <c:pt idx="4">
                  <c:v>13313.7</c:v>
                </c:pt>
                <c:pt idx="5">
                  <c:v>27896.7</c:v>
                </c:pt>
                <c:pt idx="6">
                  <c:v>3222.6</c:v>
                </c:pt>
                <c:pt idx="7">
                  <c:v>660.4999999999986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7">
                  <c:v>0</c:v>
                </c:pt>
              </c:numCache>
            </c:numRef>
          </c:val>
          <c:shape val="box"/>
        </c:ser>
        <c:shape val="box"/>
        <c:axId val="57875503"/>
        <c:axId val="40744756"/>
      </c:bar3DChart>
      <c:catAx>
        <c:axId val="57875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44756"/>
        <c:crosses val="autoZero"/>
        <c:auto val="1"/>
        <c:lblOffset val="100"/>
        <c:tickLblSkip val="1"/>
        <c:noMultiLvlLbl val="0"/>
      </c:catAx>
      <c:valAx>
        <c:axId val="40744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75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101939.2</c:v>
                </c:pt>
                <c:pt idx="1">
                  <c:v>51114.4</c:v>
                </c:pt>
                <c:pt idx="2">
                  <c:v>249.8</c:v>
                </c:pt>
                <c:pt idx="3">
                  <c:v>101689.4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3">
                  <c:v>0</c:v>
                </c:pt>
              </c:numCache>
            </c:numRef>
          </c:val>
          <c:shape val="box"/>
        </c:ser>
        <c:shape val="box"/>
        <c:axId val="2402149"/>
        <c:axId val="12313362"/>
      </c:bar3DChart>
      <c:catAx>
        <c:axId val="2402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13362"/>
        <c:crosses val="autoZero"/>
        <c:auto val="1"/>
        <c:lblOffset val="100"/>
        <c:tickLblSkip val="1"/>
        <c:noMultiLvlLbl val="0"/>
      </c:catAx>
      <c:valAx>
        <c:axId val="123133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21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6217.4</c:v>
                </c:pt>
                <c:pt idx="1">
                  <c:v>3354.7</c:v>
                </c:pt>
                <c:pt idx="2">
                  <c:v>30</c:v>
                </c:pt>
                <c:pt idx="3">
                  <c:v>484.4</c:v>
                </c:pt>
                <c:pt idx="4">
                  <c:v>252</c:v>
                </c:pt>
                <c:pt idx="5">
                  <c:v>51</c:v>
                </c:pt>
                <c:pt idx="6">
                  <c:v>2045.2999999999997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6">
                  <c:v>0</c:v>
                </c:pt>
              </c:numCache>
            </c:numRef>
          </c:val>
          <c:shape val="box"/>
        </c:ser>
        <c:shape val="box"/>
        <c:axId val="12917579"/>
        <c:axId val="49774816"/>
      </c:bar3DChart>
      <c:catAx>
        <c:axId val="12917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74816"/>
        <c:crosses val="autoZero"/>
        <c:auto val="1"/>
        <c:lblOffset val="100"/>
        <c:tickLblSkip val="1"/>
        <c:noMultiLvlLbl val="0"/>
      </c:catAx>
      <c:valAx>
        <c:axId val="49774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7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9498.7</c:v>
                </c:pt>
                <c:pt idx="1">
                  <c:v>5388.9</c:v>
                </c:pt>
                <c:pt idx="3">
                  <c:v>274.8</c:v>
                </c:pt>
                <c:pt idx="4">
                  <c:v>507.8</c:v>
                </c:pt>
                <c:pt idx="5">
                  <c:v>870</c:v>
                </c:pt>
                <c:pt idx="6">
                  <c:v>2457.2000000000007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6">
                  <c:v>0</c:v>
                </c:pt>
              </c:numCache>
            </c:numRef>
          </c:val>
          <c:shape val="box"/>
        </c:ser>
        <c:shape val="box"/>
        <c:axId val="16364897"/>
        <c:axId val="58734622"/>
      </c:bar3DChart>
      <c:catAx>
        <c:axId val="1636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34622"/>
        <c:crosses val="autoZero"/>
        <c:auto val="1"/>
        <c:lblOffset val="100"/>
        <c:tickLblSkip val="2"/>
        <c:noMultiLvlLbl val="0"/>
      </c:catAx>
      <c:valAx>
        <c:axId val="58734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648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2261.1</c:v>
                </c:pt>
                <c:pt idx="1">
                  <c:v>936.2</c:v>
                </c:pt>
                <c:pt idx="3">
                  <c:v>351.7</c:v>
                </c:pt>
                <c:pt idx="5">
                  <c:v>973.1999999999998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5">
                  <c:v>0</c:v>
                </c:pt>
              </c:numCache>
            </c:numRef>
          </c:val>
          <c:shape val="box"/>
        </c:ser>
        <c:shape val="box"/>
        <c:axId val="26042151"/>
        <c:axId val="45067340"/>
      </c:bar3DChart>
      <c:catAx>
        <c:axId val="2604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67340"/>
        <c:crosses val="autoZero"/>
        <c:auto val="1"/>
        <c:lblOffset val="100"/>
        <c:tickLblSkip val="1"/>
        <c:noMultiLvlLbl val="0"/>
      </c:catAx>
      <c:valAx>
        <c:axId val="45067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42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</c:numCache>
            </c:numRef>
          </c:val>
          <c:shape val="box"/>
        </c:ser>
        <c:shape val="box"/>
        <c:axId val="64753181"/>
        <c:axId val="57629930"/>
      </c:bar3DChart>
      <c:catAx>
        <c:axId val="6475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629930"/>
        <c:crosses val="autoZero"/>
        <c:auto val="1"/>
        <c:lblOffset val="100"/>
        <c:tickLblSkip val="1"/>
        <c:noMultiLvlLbl val="0"/>
      </c:catAx>
      <c:valAx>
        <c:axId val="57629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53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206417.4</c:v>
                </c:pt>
                <c:pt idx="1">
                  <c:v>101939.2</c:v>
                </c:pt>
                <c:pt idx="2">
                  <c:v>6217.4</c:v>
                </c:pt>
                <c:pt idx="3">
                  <c:v>9498.7</c:v>
                </c:pt>
                <c:pt idx="4">
                  <c:v>2261.1</c:v>
                </c:pt>
                <c:pt idx="5">
                  <c:v>51742.5</c:v>
                </c:pt>
                <c:pt idx="6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5">
                  <c:v>244</c:v>
                </c:pt>
              </c:numCache>
            </c:numRef>
          </c:val>
          <c:shape val="box"/>
        </c:ser>
        <c:shape val="box"/>
        <c:axId val="25764803"/>
        <c:axId val="28149112"/>
      </c:bar3DChart>
      <c:catAx>
        <c:axId val="25764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49112"/>
        <c:crosses val="autoZero"/>
        <c:auto val="1"/>
        <c:lblOffset val="100"/>
        <c:tickLblSkip val="1"/>
        <c:noMultiLvlLbl val="0"/>
      </c:catAx>
      <c:valAx>
        <c:axId val="28149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64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223113.50000000003</c:v>
                </c:pt>
                <c:pt idx="1">
                  <c:v>35533.6</c:v>
                </c:pt>
                <c:pt idx="2">
                  <c:v>13618.5</c:v>
                </c:pt>
                <c:pt idx="3">
                  <c:v>18430.100000000002</c:v>
                </c:pt>
                <c:pt idx="4">
                  <c:v>0</c:v>
                </c:pt>
                <c:pt idx="5">
                  <c:v>181121.85799999992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244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39374233"/>
        <c:axId val="53017974"/>
      </c:bar3DChart>
      <c:catAx>
        <c:axId val="39374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17974"/>
        <c:crosses val="autoZero"/>
        <c:auto val="1"/>
        <c:lblOffset val="100"/>
        <c:tickLblSkip val="1"/>
        <c:noMultiLvlLbl val="0"/>
      </c:catAx>
      <c:valAx>
        <c:axId val="53017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42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B1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17" sqref="N117"/>
    </sheetView>
  </sheetViews>
  <sheetFormatPr defaultColWidth="9.00390625" defaultRowHeight="12.75"/>
  <cols>
    <col min="1" max="1" width="66.875" style="135" customWidth="1"/>
    <col min="2" max="2" width="19.00390625" style="135" customWidth="1"/>
    <col min="3" max="3" width="18.375" style="136" customWidth="1"/>
    <col min="4" max="4" width="19.00390625" style="136" customWidth="1"/>
    <col min="5" max="5" width="17.25390625" style="136" customWidth="1"/>
    <col min="6" max="7" width="19.375" style="136" customWidth="1"/>
    <col min="8" max="8" width="19.75390625" style="136" customWidth="1"/>
    <col min="9" max="9" width="21.00390625" style="136" customWidth="1"/>
    <col min="10" max="10" width="9.125" style="136" customWidth="1"/>
    <col min="11" max="11" width="21.125" style="136" bestFit="1" customWidth="1"/>
    <col min="12" max="12" width="31.375" style="136" bestFit="1" customWidth="1"/>
    <col min="13" max="16" width="9.125" style="136" customWidth="1"/>
    <col min="17" max="17" width="11.375" style="136" bestFit="1" customWidth="1"/>
    <col min="18" max="16384" width="9.125" style="136" customWidth="1"/>
  </cols>
  <sheetData>
    <row r="1" spans="1:9" ht="66.75" customHeight="1">
      <c r="A1" s="161" t="s">
        <v>112</v>
      </c>
      <c r="B1" s="161"/>
      <c r="C1" s="161"/>
      <c r="D1" s="161"/>
      <c r="E1" s="161"/>
      <c r="F1" s="161"/>
      <c r="G1" s="161"/>
      <c r="H1" s="161"/>
      <c r="I1" s="161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5" t="s">
        <v>40</v>
      </c>
      <c r="B3" s="168" t="s">
        <v>106</v>
      </c>
      <c r="C3" s="162" t="s">
        <v>107</v>
      </c>
      <c r="D3" s="162" t="s">
        <v>22</v>
      </c>
      <c r="E3" s="162" t="s">
        <v>21</v>
      </c>
      <c r="F3" s="162" t="s">
        <v>108</v>
      </c>
      <c r="G3" s="162" t="s">
        <v>109</v>
      </c>
      <c r="H3" s="162" t="s">
        <v>110</v>
      </c>
      <c r="I3" s="162" t="s">
        <v>111</v>
      </c>
    </row>
    <row r="4" spans="1:9" ht="24.75" customHeight="1">
      <c r="A4" s="166"/>
      <c r="B4" s="169"/>
      <c r="C4" s="163"/>
      <c r="D4" s="163"/>
      <c r="E4" s="163"/>
      <c r="F4" s="163"/>
      <c r="G4" s="163"/>
      <c r="H4" s="163"/>
      <c r="I4" s="163"/>
    </row>
    <row r="5" spans="1:10" ht="39" customHeight="1" thickBot="1">
      <c r="A5" s="167"/>
      <c r="B5" s="170"/>
      <c r="C5" s="164"/>
      <c r="D5" s="164"/>
      <c r="E5" s="164"/>
      <c r="F5" s="164"/>
      <c r="G5" s="164"/>
      <c r="H5" s="164"/>
      <c r="I5" s="164"/>
      <c r="J5" s="150"/>
    </row>
    <row r="6" spans="1:11" ht="18.75" thickBot="1">
      <c r="A6" s="18" t="s">
        <v>26</v>
      </c>
      <c r="B6" s="34">
        <v>68805.8</v>
      </c>
      <c r="C6" s="35">
        <v>206417.4</v>
      </c>
      <c r="D6" s="36"/>
      <c r="E6" s="3">
        <f>D6/D154*100</f>
        <v>0</v>
      </c>
      <c r="F6" s="3">
        <f>D6/B6*100</f>
        <v>0</v>
      </c>
      <c r="G6" s="3">
        <f aca="true" t="shared" si="0" ref="G6:G43">D6/C6*100</f>
        <v>0</v>
      </c>
      <c r="H6" s="36">
        <f>B6-D6</f>
        <v>68805.8</v>
      </c>
      <c r="I6" s="36">
        <f aca="true" t="shared" si="1" ref="I6:I43">C6-D6</f>
        <v>206417.4</v>
      </c>
      <c r="J6" s="151"/>
      <c r="K6" s="152"/>
    </row>
    <row r="7" spans="1:12" s="84" customFormat="1" ht="18.75">
      <c r="A7" s="127" t="s">
        <v>81</v>
      </c>
      <c r="B7" s="128">
        <f>21876.5+1143.1</f>
        <v>23019.6</v>
      </c>
      <c r="C7" s="129">
        <f>65629.4+3429.4</f>
        <v>69058.79999999999</v>
      </c>
      <c r="D7" s="130"/>
      <c r="E7" s="131" t="e">
        <f>D7/D6*100</f>
        <v>#DIV/0!</v>
      </c>
      <c r="F7" s="131">
        <f>D7/B7*100</f>
        <v>0</v>
      </c>
      <c r="G7" s="131">
        <f>D7/C7*100</f>
        <v>0</v>
      </c>
      <c r="H7" s="130">
        <f>B7-D7</f>
        <v>23019.6</v>
      </c>
      <c r="I7" s="130">
        <f t="shared" si="1"/>
        <v>69058.79999999999</v>
      </c>
      <c r="J7" s="146"/>
      <c r="K7" s="152"/>
      <c r="L7" s="126"/>
    </row>
    <row r="8" spans="1:12" s="150" customFormat="1" ht="18">
      <c r="A8" s="91" t="s">
        <v>3</v>
      </c>
      <c r="B8" s="113">
        <v>55274</v>
      </c>
      <c r="C8" s="114">
        <v>161323.9</v>
      </c>
      <c r="D8" s="93"/>
      <c r="E8" s="95" t="e">
        <f>D8/D6*100</f>
        <v>#DIV/0!</v>
      </c>
      <c r="F8" s="95">
        <f>D8/B8*100</f>
        <v>0</v>
      </c>
      <c r="G8" s="95">
        <f t="shared" si="0"/>
        <v>0</v>
      </c>
      <c r="H8" s="93">
        <f>B8-D8</f>
        <v>55274</v>
      </c>
      <c r="I8" s="93">
        <f t="shared" si="1"/>
        <v>161323.9</v>
      </c>
      <c r="J8" s="151"/>
      <c r="K8" s="152"/>
      <c r="L8" s="126"/>
    </row>
    <row r="9" spans="1:12" s="150" customFormat="1" ht="18">
      <c r="A9" s="91" t="s">
        <v>2</v>
      </c>
      <c r="B9" s="113"/>
      <c r="C9" s="114"/>
      <c r="D9" s="93"/>
      <c r="E9" s="115" t="e">
        <f>D9/D6*100</f>
        <v>#DIV/0!</v>
      </c>
      <c r="F9" s="95" t="e">
        <f>D9/B9*100</f>
        <v>#DIV/0!</v>
      </c>
      <c r="G9" s="95" t="e">
        <f t="shared" si="0"/>
        <v>#DIV/0!</v>
      </c>
      <c r="H9" s="93">
        <f aca="true" t="shared" si="2" ref="H9:H43">B9-D9</f>
        <v>0</v>
      </c>
      <c r="I9" s="93">
        <f t="shared" si="1"/>
        <v>0</v>
      </c>
      <c r="J9" s="151"/>
      <c r="K9" s="152"/>
      <c r="L9" s="126"/>
    </row>
    <row r="10" spans="1:12" s="150" customFormat="1" ht="18">
      <c r="A10" s="91" t="s">
        <v>1</v>
      </c>
      <c r="B10" s="113">
        <v>4200.6</v>
      </c>
      <c r="C10" s="114">
        <v>13313.7</v>
      </c>
      <c r="D10" s="132"/>
      <c r="E10" s="95" t="e">
        <f>D10/D6*100</f>
        <v>#DIV/0!</v>
      </c>
      <c r="F10" s="95">
        <f aca="true" t="shared" si="3" ref="F10:F41">D10/B10*100</f>
        <v>0</v>
      </c>
      <c r="G10" s="95">
        <f t="shared" si="0"/>
        <v>0</v>
      </c>
      <c r="H10" s="93">
        <f t="shared" si="2"/>
        <v>4200.6</v>
      </c>
      <c r="I10" s="93">
        <f t="shared" si="1"/>
        <v>13313.7</v>
      </c>
      <c r="J10" s="151"/>
      <c r="K10" s="152"/>
      <c r="L10" s="126"/>
    </row>
    <row r="11" spans="1:12" s="150" customFormat="1" ht="18">
      <c r="A11" s="91" t="s">
        <v>0</v>
      </c>
      <c r="B11" s="113">
        <v>8061.6</v>
      </c>
      <c r="C11" s="114">
        <v>27896.7</v>
      </c>
      <c r="D11" s="133"/>
      <c r="E11" s="95" t="e">
        <f>D11/D6*100</f>
        <v>#DIV/0!</v>
      </c>
      <c r="F11" s="95">
        <f t="shared" si="3"/>
        <v>0</v>
      </c>
      <c r="G11" s="95">
        <f t="shared" si="0"/>
        <v>0</v>
      </c>
      <c r="H11" s="93">
        <f t="shared" si="2"/>
        <v>8061.6</v>
      </c>
      <c r="I11" s="93">
        <f t="shared" si="1"/>
        <v>27896.7</v>
      </c>
      <c r="J11" s="151"/>
      <c r="K11" s="152"/>
      <c r="L11" s="126"/>
    </row>
    <row r="12" spans="1:12" s="150" customFormat="1" ht="18">
      <c r="A12" s="91" t="s">
        <v>14</v>
      </c>
      <c r="B12" s="113">
        <v>1047.3</v>
      </c>
      <c r="C12" s="114">
        <v>3222.6</v>
      </c>
      <c r="D12" s="93"/>
      <c r="E12" s="95" t="e">
        <f>D12/D6*100</f>
        <v>#DIV/0!</v>
      </c>
      <c r="F12" s="95">
        <f t="shared" si="3"/>
        <v>0</v>
      </c>
      <c r="G12" s="95">
        <f t="shared" si="0"/>
        <v>0</v>
      </c>
      <c r="H12" s="93">
        <f>B12-D12</f>
        <v>1047.3</v>
      </c>
      <c r="I12" s="93">
        <f t="shared" si="1"/>
        <v>3222.6</v>
      </c>
      <c r="J12" s="151"/>
      <c r="K12" s="152"/>
      <c r="L12" s="126"/>
    </row>
    <row r="13" spans="1:12" s="150" customFormat="1" ht="18.75" thickBot="1">
      <c r="A13" s="91" t="s">
        <v>27</v>
      </c>
      <c r="B13" s="114">
        <f>B6-B8-B9-B10-B11-B12</f>
        <v>222.30000000000223</v>
      </c>
      <c r="C13" s="114">
        <f>C6-C8-C9-C10-C11-C12</f>
        <v>660.4999999999986</v>
      </c>
      <c r="D13" s="114">
        <f>D6-D8-D9-D10-D11-D12</f>
        <v>0</v>
      </c>
      <c r="E13" s="95" t="e">
        <f>D13/D6*100</f>
        <v>#DIV/0!</v>
      </c>
      <c r="F13" s="95">
        <f t="shared" si="3"/>
        <v>0</v>
      </c>
      <c r="G13" s="95">
        <f t="shared" si="0"/>
        <v>0</v>
      </c>
      <c r="H13" s="93">
        <f t="shared" si="2"/>
        <v>222.30000000000223</v>
      </c>
      <c r="I13" s="93">
        <f t="shared" si="1"/>
        <v>660.4999999999986</v>
      </c>
      <c r="J13" s="151"/>
      <c r="K13" s="152"/>
      <c r="L13" s="126"/>
    </row>
    <row r="14" spans="1:13" s="29" customFormat="1" ht="18.75" customHeight="1" hidden="1">
      <c r="A14" s="69" t="s">
        <v>61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146"/>
      <c r="K14" s="136"/>
      <c r="L14" s="136"/>
      <c r="M14" s="136"/>
    </row>
    <row r="15" spans="1:13" s="29" customFormat="1" ht="18.75" customHeight="1" hidden="1">
      <c r="A15" s="69" t="s">
        <v>58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146"/>
      <c r="K15" s="136"/>
      <c r="L15" s="136"/>
      <c r="M15" s="136"/>
    </row>
    <row r="16" spans="1:13" s="29" customFormat="1" ht="19.5" hidden="1" thickBot="1">
      <c r="A16" s="69" t="s">
        <v>59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146"/>
      <c r="K16" s="136"/>
      <c r="L16" s="136"/>
      <c r="M16" s="136"/>
    </row>
    <row r="17" spans="1:13" s="29" customFormat="1" ht="19.5" hidden="1" thickBot="1">
      <c r="A17" s="69" t="s">
        <v>60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146"/>
      <c r="K17" s="136"/>
      <c r="L17" s="136"/>
      <c r="M17" s="136"/>
    </row>
    <row r="18" spans="1:11" ht="18.75" thickBot="1">
      <c r="A18" s="18" t="s">
        <v>19</v>
      </c>
      <c r="B18" s="34">
        <v>33979.7</v>
      </c>
      <c r="C18" s="35">
        <v>101939.2</v>
      </c>
      <c r="D18" s="36"/>
      <c r="E18" s="3">
        <f>D18/D154*100</f>
        <v>0</v>
      </c>
      <c r="F18" s="3">
        <f>D18/B18*100</f>
        <v>0</v>
      </c>
      <c r="G18" s="3">
        <f t="shared" si="0"/>
        <v>0</v>
      </c>
      <c r="H18" s="36">
        <f>B18-D18</f>
        <v>33979.7</v>
      </c>
      <c r="I18" s="36">
        <f t="shared" si="1"/>
        <v>101939.2</v>
      </c>
      <c r="J18" s="151"/>
      <c r="K18" s="152"/>
    </row>
    <row r="19" spans="1:13" s="84" customFormat="1" ht="18.75">
      <c r="A19" s="127" t="s">
        <v>82</v>
      </c>
      <c r="B19" s="128">
        <f>18976-1938</f>
        <v>17038</v>
      </c>
      <c r="C19" s="129">
        <f>56928-5813.6</f>
        <v>51114.4</v>
      </c>
      <c r="D19" s="130"/>
      <c r="E19" s="131" t="e">
        <f>D19/D18*100</f>
        <v>#DIV/0!</v>
      </c>
      <c r="F19" s="131">
        <f t="shared" si="3"/>
        <v>0</v>
      </c>
      <c r="G19" s="131">
        <f t="shared" si="0"/>
        <v>0</v>
      </c>
      <c r="H19" s="130">
        <f t="shared" si="2"/>
        <v>17038</v>
      </c>
      <c r="I19" s="130">
        <f t="shared" si="1"/>
        <v>51114.4</v>
      </c>
      <c r="J19" s="146"/>
      <c r="K19" s="152"/>
      <c r="L19" s="150"/>
      <c r="M19" s="150"/>
    </row>
    <row r="20" spans="1:11" s="150" customFormat="1" ht="18" hidden="1">
      <c r="A20" s="91" t="s">
        <v>5</v>
      </c>
      <c r="B20" s="113"/>
      <c r="C20" s="114"/>
      <c r="D20" s="93"/>
      <c r="E20" s="95" t="e">
        <f>D20/D18*100</f>
        <v>#DIV/0!</v>
      </c>
      <c r="F20" s="95" t="e">
        <f t="shared" si="3"/>
        <v>#DIV/0!</v>
      </c>
      <c r="G20" s="95" t="e">
        <f t="shared" si="0"/>
        <v>#DIV/0!</v>
      </c>
      <c r="H20" s="93">
        <f t="shared" si="2"/>
        <v>0</v>
      </c>
      <c r="I20" s="93">
        <f t="shared" si="1"/>
        <v>0</v>
      </c>
      <c r="J20" s="151"/>
      <c r="K20" s="152">
        <f>C20-B20</f>
        <v>0</v>
      </c>
    </row>
    <row r="21" spans="1:11" s="150" customFormat="1" ht="18" hidden="1">
      <c r="A21" s="91" t="s">
        <v>2</v>
      </c>
      <c r="B21" s="113"/>
      <c r="C21" s="114"/>
      <c r="D21" s="93"/>
      <c r="E21" s="95" t="e">
        <f>D21/D18*100</f>
        <v>#DIV/0!</v>
      </c>
      <c r="F21" s="95" t="e">
        <f t="shared" si="3"/>
        <v>#DIV/0!</v>
      </c>
      <c r="G21" s="95" t="e">
        <f t="shared" si="0"/>
        <v>#DIV/0!</v>
      </c>
      <c r="H21" s="93">
        <f t="shared" si="2"/>
        <v>0</v>
      </c>
      <c r="I21" s="93">
        <f t="shared" si="1"/>
        <v>0</v>
      </c>
      <c r="J21" s="151"/>
      <c r="K21" s="152">
        <f>C21-B21</f>
        <v>0</v>
      </c>
    </row>
    <row r="22" spans="1:11" s="150" customFormat="1" ht="18" hidden="1">
      <c r="A22" s="91" t="s">
        <v>1</v>
      </c>
      <c r="B22" s="113"/>
      <c r="C22" s="114"/>
      <c r="D22" s="93"/>
      <c r="E22" s="95" t="e">
        <f>D22/D18*100</f>
        <v>#DIV/0!</v>
      </c>
      <c r="F22" s="95" t="e">
        <f t="shared" si="3"/>
        <v>#DIV/0!</v>
      </c>
      <c r="G22" s="95" t="e">
        <f t="shared" si="0"/>
        <v>#DIV/0!</v>
      </c>
      <c r="H22" s="93">
        <f t="shared" si="2"/>
        <v>0</v>
      </c>
      <c r="I22" s="93">
        <f t="shared" si="1"/>
        <v>0</v>
      </c>
      <c r="J22" s="151"/>
      <c r="K22" s="152">
        <f>C22-B22</f>
        <v>0</v>
      </c>
    </row>
    <row r="23" spans="1:11" s="150" customFormat="1" ht="18" hidden="1">
      <c r="A23" s="91" t="s">
        <v>0</v>
      </c>
      <c r="B23" s="113"/>
      <c r="C23" s="114"/>
      <c r="D23" s="93"/>
      <c r="E23" s="95" t="e">
        <f>D23/D18*100</f>
        <v>#DIV/0!</v>
      </c>
      <c r="F23" s="95" t="e">
        <f t="shared" si="3"/>
        <v>#DIV/0!</v>
      </c>
      <c r="G23" s="95" t="e">
        <f t="shared" si="0"/>
        <v>#DIV/0!</v>
      </c>
      <c r="H23" s="93">
        <f t="shared" si="2"/>
        <v>0</v>
      </c>
      <c r="I23" s="93">
        <f t="shared" si="1"/>
        <v>0</v>
      </c>
      <c r="J23" s="151"/>
      <c r="K23" s="152">
        <f>C23-B23</f>
        <v>0</v>
      </c>
    </row>
    <row r="24" spans="1:11" s="150" customFormat="1" ht="18">
      <c r="A24" s="91" t="s">
        <v>14</v>
      </c>
      <c r="B24" s="113">
        <v>83.3</v>
      </c>
      <c r="C24" s="114">
        <v>249.8</v>
      </c>
      <c r="D24" s="93"/>
      <c r="E24" s="95" t="e">
        <f>D24/D18*100</f>
        <v>#DIV/0!</v>
      </c>
      <c r="F24" s="95">
        <f t="shared" si="3"/>
        <v>0</v>
      </c>
      <c r="G24" s="95">
        <f t="shared" si="0"/>
        <v>0</v>
      </c>
      <c r="H24" s="93">
        <f t="shared" si="2"/>
        <v>83.3</v>
      </c>
      <c r="I24" s="93">
        <f t="shared" si="1"/>
        <v>249.8</v>
      </c>
      <c r="J24" s="151"/>
      <c r="K24" s="152">
        <f>C24-B24</f>
        <v>166.5</v>
      </c>
    </row>
    <row r="25" spans="1:11" s="150" customFormat="1" ht="18.75" thickBot="1">
      <c r="A25" s="91" t="s">
        <v>27</v>
      </c>
      <c r="B25" s="114">
        <f>B18-B24</f>
        <v>33896.399999999994</v>
      </c>
      <c r="C25" s="114">
        <f>C18-C24</f>
        <v>101689.4</v>
      </c>
      <c r="D25" s="114">
        <f>D18-D24</f>
        <v>0</v>
      </c>
      <c r="E25" s="95" t="e">
        <f>D25/D18*100</f>
        <v>#DIV/0!</v>
      </c>
      <c r="F25" s="95">
        <f t="shared" si="3"/>
        <v>0</v>
      </c>
      <c r="G25" s="95">
        <f t="shared" si="0"/>
        <v>0</v>
      </c>
      <c r="H25" s="93">
        <f>B25-D25</f>
        <v>33896.399999999994</v>
      </c>
      <c r="I25" s="93">
        <f t="shared" si="1"/>
        <v>101689.4</v>
      </c>
      <c r="J25" s="151"/>
      <c r="K25" s="152"/>
    </row>
    <row r="26" spans="1:11" ht="57" hidden="1" thickBot="1">
      <c r="A26" s="69" t="s">
        <v>69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51"/>
      <c r="K26" s="152">
        <f aca="true" t="shared" si="4" ref="K26:K32">C26-B26</f>
        <v>0</v>
      </c>
    </row>
    <row r="27" spans="1:11" ht="36.75" customHeight="1" hidden="1">
      <c r="A27" s="69" t="s">
        <v>70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51"/>
      <c r="K27" s="152">
        <f t="shared" si="4"/>
        <v>0</v>
      </c>
    </row>
    <row r="28" spans="1:11" ht="19.5" hidden="1" thickBot="1">
      <c r="A28" s="69" t="s">
        <v>71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51"/>
      <c r="K28" s="152">
        <f t="shared" si="4"/>
        <v>0</v>
      </c>
    </row>
    <row r="29" spans="1:11" ht="39.75" customHeight="1" hidden="1">
      <c r="A29" s="69" t="s">
        <v>72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51"/>
      <c r="K29" s="152">
        <f t="shared" si="4"/>
        <v>0</v>
      </c>
    </row>
    <row r="30" spans="1:11" ht="37.5" customHeight="1" hidden="1">
      <c r="A30" s="69" t="s">
        <v>73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51"/>
      <c r="K30" s="152">
        <f t="shared" si="4"/>
        <v>0</v>
      </c>
    </row>
    <row r="31" spans="1:11" ht="36" customHeight="1" hidden="1">
      <c r="A31" s="69" t="s">
        <v>74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51"/>
      <c r="K31" s="152">
        <f t="shared" si="4"/>
        <v>0</v>
      </c>
    </row>
    <row r="32" spans="1:11" ht="19.5" hidden="1" thickBot="1">
      <c r="A32" s="69" t="s">
        <v>75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51"/>
      <c r="K32" s="152">
        <f t="shared" si="4"/>
        <v>0</v>
      </c>
    </row>
    <row r="33" spans="1:11" ht="18.75" thickBot="1">
      <c r="A33" s="18" t="s">
        <v>17</v>
      </c>
      <c r="B33" s="34">
        <v>2072.5</v>
      </c>
      <c r="C33" s="35">
        <v>6217.4</v>
      </c>
      <c r="D33" s="38"/>
      <c r="E33" s="3">
        <f>D33/D154*100</f>
        <v>0</v>
      </c>
      <c r="F33" s="3">
        <f>D33/B33*100</f>
        <v>0</v>
      </c>
      <c r="G33" s="3">
        <f t="shared" si="0"/>
        <v>0</v>
      </c>
      <c r="H33" s="36">
        <f t="shared" si="2"/>
        <v>2072.5</v>
      </c>
      <c r="I33" s="36">
        <f t="shared" si="1"/>
        <v>6217.4</v>
      </c>
      <c r="J33" s="151"/>
      <c r="K33" s="152"/>
    </row>
    <row r="34" spans="1:11" s="150" customFormat="1" ht="18">
      <c r="A34" s="91" t="s">
        <v>3</v>
      </c>
      <c r="B34" s="113">
        <v>1059.1</v>
      </c>
      <c r="C34" s="114">
        <v>3354.7</v>
      </c>
      <c r="D34" s="93"/>
      <c r="E34" s="95" t="e">
        <f>D34/D33*100</f>
        <v>#DIV/0!</v>
      </c>
      <c r="F34" s="95">
        <f t="shared" si="3"/>
        <v>0</v>
      </c>
      <c r="G34" s="95">
        <f t="shared" si="0"/>
        <v>0</v>
      </c>
      <c r="H34" s="93">
        <f t="shared" si="2"/>
        <v>1059.1</v>
      </c>
      <c r="I34" s="93">
        <f t="shared" si="1"/>
        <v>3354.7</v>
      </c>
      <c r="J34" s="151"/>
      <c r="K34" s="152"/>
    </row>
    <row r="35" spans="1:11" s="150" customFormat="1" ht="18">
      <c r="A35" s="91" t="s">
        <v>1</v>
      </c>
      <c r="B35" s="113">
        <v>10</v>
      </c>
      <c r="C35" s="114">
        <v>30</v>
      </c>
      <c r="D35" s="93"/>
      <c r="E35" s="95" t="e">
        <f>D35/D33*100</f>
        <v>#DIV/0!</v>
      </c>
      <c r="F35" s="95">
        <f t="shared" si="3"/>
        <v>0</v>
      </c>
      <c r="G35" s="95">
        <f t="shared" si="0"/>
        <v>0</v>
      </c>
      <c r="H35" s="93">
        <f t="shared" si="2"/>
        <v>10</v>
      </c>
      <c r="I35" s="93">
        <f t="shared" si="1"/>
        <v>30</v>
      </c>
      <c r="J35" s="151"/>
      <c r="K35" s="152"/>
    </row>
    <row r="36" spans="1:11" s="150" customFormat="1" ht="18">
      <c r="A36" s="91" t="s">
        <v>0</v>
      </c>
      <c r="B36" s="113">
        <v>166</v>
      </c>
      <c r="C36" s="114">
        <v>484.4</v>
      </c>
      <c r="D36" s="93"/>
      <c r="E36" s="95" t="e">
        <f>D36/D33*100</f>
        <v>#DIV/0!</v>
      </c>
      <c r="F36" s="95">
        <f t="shared" si="3"/>
        <v>0</v>
      </c>
      <c r="G36" s="95">
        <f t="shared" si="0"/>
        <v>0</v>
      </c>
      <c r="H36" s="93">
        <f t="shared" si="2"/>
        <v>166</v>
      </c>
      <c r="I36" s="93">
        <f t="shared" si="1"/>
        <v>484.4</v>
      </c>
      <c r="J36" s="151"/>
      <c r="K36" s="152"/>
    </row>
    <row r="37" spans="1:12" s="84" customFormat="1" ht="18.75">
      <c r="A37" s="104" t="s">
        <v>7</v>
      </c>
      <c r="B37" s="124">
        <v>84</v>
      </c>
      <c r="C37" s="125">
        <v>252</v>
      </c>
      <c r="D37" s="97"/>
      <c r="E37" s="100" t="e">
        <f>D37/D33*100</f>
        <v>#DIV/0!</v>
      </c>
      <c r="F37" s="100">
        <f t="shared" si="3"/>
        <v>0</v>
      </c>
      <c r="G37" s="100">
        <f t="shared" si="0"/>
        <v>0</v>
      </c>
      <c r="H37" s="97">
        <f t="shared" si="2"/>
        <v>84</v>
      </c>
      <c r="I37" s="97">
        <f t="shared" si="1"/>
        <v>252</v>
      </c>
      <c r="J37" s="146"/>
      <c r="K37" s="152"/>
      <c r="L37" s="126"/>
    </row>
    <row r="38" spans="1:11" s="150" customFormat="1" ht="18">
      <c r="A38" s="91" t="s">
        <v>14</v>
      </c>
      <c r="B38" s="113">
        <v>17</v>
      </c>
      <c r="C38" s="114">
        <v>51</v>
      </c>
      <c r="D38" s="114"/>
      <c r="E38" s="95" t="e">
        <f>D38/D33*100</f>
        <v>#DIV/0!</v>
      </c>
      <c r="F38" s="95">
        <f t="shared" si="3"/>
        <v>0</v>
      </c>
      <c r="G38" s="95">
        <f t="shared" si="0"/>
        <v>0</v>
      </c>
      <c r="H38" s="93">
        <f t="shared" si="2"/>
        <v>17</v>
      </c>
      <c r="I38" s="93">
        <f t="shared" si="1"/>
        <v>51</v>
      </c>
      <c r="J38" s="151"/>
      <c r="K38" s="152"/>
    </row>
    <row r="39" spans="1:11" s="150" customFormat="1" ht="18.75" thickBot="1">
      <c r="A39" s="91" t="s">
        <v>27</v>
      </c>
      <c r="B39" s="113">
        <f>B33-B34-B36-B37-B35-B38</f>
        <v>736.4000000000001</v>
      </c>
      <c r="C39" s="113">
        <f>C33-C34-C36-C37-C35-C38</f>
        <v>2045.2999999999997</v>
      </c>
      <c r="D39" s="113">
        <f>D33-D34-D36-D37-D35-D38</f>
        <v>0</v>
      </c>
      <c r="E39" s="95" t="e">
        <f>D39/D33*100</f>
        <v>#DIV/0!</v>
      </c>
      <c r="F39" s="95">
        <f t="shared" si="3"/>
        <v>0</v>
      </c>
      <c r="G39" s="95">
        <f t="shared" si="0"/>
        <v>0</v>
      </c>
      <c r="H39" s="93">
        <f>B39-D39</f>
        <v>736.4000000000001</v>
      </c>
      <c r="I39" s="93">
        <f t="shared" si="1"/>
        <v>2045.2999999999997</v>
      </c>
      <c r="J39" s="151"/>
      <c r="K39" s="152"/>
    </row>
    <row r="40" spans="1:11" ht="19.5" hidden="1" thickBot="1">
      <c r="A40" s="69" t="s">
        <v>66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51"/>
      <c r="K40" s="152">
        <f>C40-B40</f>
        <v>0</v>
      </c>
    </row>
    <row r="41" spans="1:11" ht="19.5" hidden="1" thickBot="1">
      <c r="A41" s="69" t="s">
        <v>67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51"/>
      <c r="K41" s="152">
        <f>C41-B41</f>
        <v>0</v>
      </c>
    </row>
    <row r="42" spans="1:11" ht="19.5" hidden="1" thickBot="1">
      <c r="A42" s="69" t="s">
        <v>68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51"/>
      <c r="K42" s="152">
        <f>C42-B42</f>
        <v>0</v>
      </c>
    </row>
    <row r="43" spans="1:11" ht="19.5" thickBot="1">
      <c r="A43" s="11" t="s">
        <v>16</v>
      </c>
      <c r="B43" s="71">
        <v>51.5</v>
      </c>
      <c r="C43" s="35">
        <v>154.6</v>
      </c>
      <c r="D43" s="36"/>
      <c r="E43" s="3">
        <f>D43/D154*100</f>
        <v>0</v>
      </c>
      <c r="F43" s="3">
        <f>D43/B43*100</f>
        <v>0</v>
      </c>
      <c r="G43" s="3">
        <f t="shared" si="0"/>
        <v>0</v>
      </c>
      <c r="H43" s="36">
        <f t="shared" si="2"/>
        <v>51.5</v>
      </c>
      <c r="I43" s="36">
        <f t="shared" si="1"/>
        <v>154.6</v>
      </c>
      <c r="J43" s="151"/>
      <c r="K43" s="152"/>
    </row>
    <row r="44" spans="1:11" ht="12" customHeight="1" thickBot="1">
      <c r="A44" s="21"/>
      <c r="B44" s="42"/>
      <c r="C44" s="43"/>
      <c r="D44" s="44"/>
      <c r="E44" s="7"/>
      <c r="F44" s="7"/>
      <c r="G44" s="7"/>
      <c r="H44" s="44"/>
      <c r="I44" s="44"/>
      <c r="J44" s="151"/>
      <c r="K44" s="152"/>
    </row>
    <row r="45" spans="1:11" ht="18.75" thickBot="1">
      <c r="A45" s="18" t="s">
        <v>44</v>
      </c>
      <c r="B45" s="34">
        <v>1131.4</v>
      </c>
      <c r="C45" s="35">
        <v>3394.1</v>
      </c>
      <c r="D45" s="36"/>
      <c r="E45" s="3">
        <f>D45/D154*100</f>
        <v>0</v>
      </c>
      <c r="F45" s="3">
        <f>D45/B45*100</f>
        <v>0</v>
      </c>
      <c r="G45" s="3">
        <f aca="true" t="shared" si="5" ref="G45:G76">D45/C45*100</f>
        <v>0</v>
      </c>
      <c r="H45" s="36">
        <f>B45-D45</f>
        <v>1131.4</v>
      </c>
      <c r="I45" s="36">
        <f aca="true" t="shared" si="6" ref="I45:I77">C45-D45</f>
        <v>3394.1</v>
      </c>
      <c r="J45" s="151"/>
      <c r="K45" s="152"/>
    </row>
    <row r="46" spans="1:11" s="150" customFormat="1" ht="18">
      <c r="A46" s="91" t="s">
        <v>3</v>
      </c>
      <c r="B46" s="113">
        <v>985.4</v>
      </c>
      <c r="C46" s="114">
        <v>2956</v>
      </c>
      <c r="D46" s="93"/>
      <c r="E46" s="95" t="e">
        <f>D46/D45*100</f>
        <v>#DIV/0!</v>
      </c>
      <c r="F46" s="95">
        <f aca="true" t="shared" si="7" ref="F46:F74">D46/B46*100</f>
        <v>0</v>
      </c>
      <c r="G46" s="95">
        <f t="shared" si="5"/>
        <v>0</v>
      </c>
      <c r="H46" s="93">
        <f aca="true" t="shared" si="8" ref="H46:H74">B46-D46</f>
        <v>985.4</v>
      </c>
      <c r="I46" s="93">
        <f t="shared" si="6"/>
        <v>2956</v>
      </c>
      <c r="J46" s="151"/>
      <c r="K46" s="152"/>
    </row>
    <row r="47" spans="1:11" s="150" customFormat="1" ht="18">
      <c r="A47" s="91" t="s">
        <v>2</v>
      </c>
      <c r="B47" s="113"/>
      <c r="C47" s="114"/>
      <c r="D47" s="93"/>
      <c r="E47" s="95" t="e">
        <f>D47/D45*100</f>
        <v>#DIV/0!</v>
      </c>
      <c r="F47" s="95" t="e">
        <f t="shared" si="7"/>
        <v>#DIV/0!</v>
      </c>
      <c r="G47" s="95" t="e">
        <f t="shared" si="5"/>
        <v>#DIV/0!</v>
      </c>
      <c r="H47" s="93">
        <f t="shared" si="8"/>
        <v>0</v>
      </c>
      <c r="I47" s="93">
        <f t="shared" si="6"/>
        <v>0</v>
      </c>
      <c r="J47" s="151"/>
      <c r="K47" s="152"/>
    </row>
    <row r="48" spans="1:11" s="150" customFormat="1" ht="18">
      <c r="A48" s="91" t="s">
        <v>1</v>
      </c>
      <c r="B48" s="113"/>
      <c r="C48" s="114"/>
      <c r="D48" s="93"/>
      <c r="E48" s="95" t="e">
        <f>D48/D45*100</f>
        <v>#DIV/0!</v>
      </c>
      <c r="F48" s="95" t="e">
        <f t="shared" si="7"/>
        <v>#DIV/0!</v>
      </c>
      <c r="G48" s="95" t="e">
        <f t="shared" si="5"/>
        <v>#DIV/0!</v>
      </c>
      <c r="H48" s="93">
        <f t="shared" si="8"/>
        <v>0</v>
      </c>
      <c r="I48" s="93">
        <f t="shared" si="6"/>
        <v>0</v>
      </c>
      <c r="J48" s="151"/>
      <c r="K48" s="152"/>
    </row>
    <row r="49" spans="1:11" s="150" customFormat="1" ht="18">
      <c r="A49" s="91" t="s">
        <v>0</v>
      </c>
      <c r="B49" s="113">
        <v>135</v>
      </c>
      <c r="C49" s="114">
        <v>372.5</v>
      </c>
      <c r="D49" s="93"/>
      <c r="E49" s="95" t="e">
        <f>D49/D45*100</f>
        <v>#DIV/0!</v>
      </c>
      <c r="F49" s="95">
        <f t="shared" si="7"/>
        <v>0</v>
      </c>
      <c r="G49" s="95">
        <f t="shared" si="5"/>
        <v>0</v>
      </c>
      <c r="H49" s="93">
        <f t="shared" si="8"/>
        <v>135</v>
      </c>
      <c r="I49" s="93">
        <f t="shared" si="6"/>
        <v>372.5</v>
      </c>
      <c r="J49" s="151"/>
      <c r="K49" s="152"/>
    </row>
    <row r="50" spans="1:11" s="150" customFormat="1" ht="18.75" thickBot="1">
      <c r="A50" s="91" t="s">
        <v>27</v>
      </c>
      <c r="B50" s="114">
        <f>B45-B46-B49-B48-B47</f>
        <v>11.000000000000114</v>
      </c>
      <c r="C50" s="114">
        <f>C45-C46-C49-C48-C47</f>
        <v>65.59999999999991</v>
      </c>
      <c r="D50" s="114">
        <f>D45-D46-D49-D48-D47</f>
        <v>0</v>
      </c>
      <c r="E50" s="95" t="e">
        <f>D50/D45*100</f>
        <v>#DIV/0!</v>
      </c>
      <c r="F50" s="95">
        <f t="shared" si="7"/>
        <v>0</v>
      </c>
      <c r="G50" s="95">
        <f t="shared" si="5"/>
        <v>0</v>
      </c>
      <c r="H50" s="93">
        <f t="shared" si="8"/>
        <v>11.000000000000114</v>
      </c>
      <c r="I50" s="93">
        <f t="shared" si="6"/>
        <v>65.59999999999991</v>
      </c>
      <c r="J50" s="151"/>
      <c r="K50" s="152"/>
    </row>
    <row r="51" spans="1:11" ht="18.75" thickBot="1">
      <c r="A51" s="18" t="s">
        <v>4</v>
      </c>
      <c r="B51" s="34">
        <v>3166.2</v>
      </c>
      <c r="C51" s="35">
        <v>9498.7</v>
      </c>
      <c r="D51" s="36"/>
      <c r="E51" s="3">
        <f>D51/D154*100</f>
        <v>0</v>
      </c>
      <c r="F51" s="3">
        <f>D51/B51*100</f>
        <v>0</v>
      </c>
      <c r="G51" s="3">
        <f t="shared" si="5"/>
        <v>0</v>
      </c>
      <c r="H51" s="36">
        <f>B51-D51</f>
        <v>3166.2</v>
      </c>
      <c r="I51" s="36">
        <f t="shared" si="6"/>
        <v>9498.7</v>
      </c>
      <c r="J51" s="151"/>
      <c r="K51" s="152"/>
    </row>
    <row r="52" spans="1:11" s="150" customFormat="1" ht="18">
      <c r="A52" s="91" t="s">
        <v>3</v>
      </c>
      <c r="B52" s="113">
        <v>1796.3</v>
      </c>
      <c r="C52" s="114">
        <v>5388.9</v>
      </c>
      <c r="D52" s="93"/>
      <c r="E52" s="95" t="e">
        <f>D52/D51*100</f>
        <v>#DIV/0!</v>
      </c>
      <c r="F52" s="95">
        <f t="shared" si="7"/>
        <v>0</v>
      </c>
      <c r="G52" s="95">
        <f t="shared" si="5"/>
        <v>0</v>
      </c>
      <c r="H52" s="93">
        <f t="shared" si="8"/>
        <v>1796.3</v>
      </c>
      <c r="I52" s="93">
        <f t="shared" si="6"/>
        <v>5388.9</v>
      </c>
      <c r="J52" s="151"/>
      <c r="K52" s="152"/>
    </row>
    <row r="53" spans="1:11" s="150" customFormat="1" ht="18">
      <c r="A53" s="91" t="s">
        <v>2</v>
      </c>
      <c r="B53" s="113"/>
      <c r="C53" s="114"/>
      <c r="D53" s="93"/>
      <c r="E53" s="95" t="e">
        <f>D53/D51*100</f>
        <v>#DIV/0!</v>
      </c>
      <c r="F53" s="95" t="e">
        <f>D53/B53*100</f>
        <v>#DIV/0!</v>
      </c>
      <c r="G53" s="95" t="e">
        <f t="shared" si="5"/>
        <v>#DIV/0!</v>
      </c>
      <c r="H53" s="93">
        <f t="shared" si="8"/>
        <v>0</v>
      </c>
      <c r="I53" s="93">
        <f t="shared" si="6"/>
        <v>0</v>
      </c>
      <c r="J53" s="151"/>
      <c r="K53" s="152"/>
    </row>
    <row r="54" spans="1:11" s="150" customFormat="1" ht="18">
      <c r="A54" s="91" t="s">
        <v>1</v>
      </c>
      <c r="B54" s="113">
        <v>86.4</v>
      </c>
      <c r="C54" s="114">
        <v>274.8</v>
      </c>
      <c r="D54" s="93"/>
      <c r="E54" s="95" t="e">
        <f>D54/D51*100</f>
        <v>#DIV/0!</v>
      </c>
      <c r="F54" s="95">
        <f t="shared" si="7"/>
        <v>0</v>
      </c>
      <c r="G54" s="95">
        <f t="shared" si="5"/>
        <v>0</v>
      </c>
      <c r="H54" s="93">
        <f t="shared" si="8"/>
        <v>86.4</v>
      </c>
      <c r="I54" s="93">
        <f t="shared" si="6"/>
        <v>274.8</v>
      </c>
      <c r="J54" s="151"/>
      <c r="K54" s="152"/>
    </row>
    <row r="55" spans="1:11" s="150" customFormat="1" ht="18">
      <c r="A55" s="91" t="s">
        <v>0</v>
      </c>
      <c r="B55" s="113">
        <v>169.3</v>
      </c>
      <c r="C55" s="114">
        <v>507.8</v>
      </c>
      <c r="D55" s="93"/>
      <c r="E55" s="95" t="e">
        <f>D55/D51*100</f>
        <v>#DIV/0!</v>
      </c>
      <c r="F55" s="95">
        <f t="shared" si="7"/>
        <v>0</v>
      </c>
      <c r="G55" s="95">
        <f t="shared" si="5"/>
        <v>0</v>
      </c>
      <c r="H55" s="93">
        <f t="shared" si="8"/>
        <v>169.3</v>
      </c>
      <c r="I55" s="93">
        <f t="shared" si="6"/>
        <v>507.8</v>
      </c>
      <c r="J55" s="151"/>
      <c r="K55" s="152"/>
    </row>
    <row r="56" spans="1:11" s="150" customFormat="1" ht="18">
      <c r="A56" s="91" t="s">
        <v>14</v>
      </c>
      <c r="B56" s="113">
        <v>290</v>
      </c>
      <c r="C56" s="114">
        <v>870</v>
      </c>
      <c r="D56" s="114"/>
      <c r="E56" s="95" t="e">
        <f>D56/D51*100</f>
        <v>#DIV/0!</v>
      </c>
      <c r="F56" s="95">
        <f>D56/B56*100</f>
        <v>0</v>
      </c>
      <c r="G56" s="95">
        <f>D56/C56*100</f>
        <v>0</v>
      </c>
      <c r="H56" s="93">
        <f t="shared" si="8"/>
        <v>290</v>
      </c>
      <c r="I56" s="93">
        <f t="shared" si="6"/>
        <v>870</v>
      </c>
      <c r="J56" s="151"/>
      <c r="K56" s="152"/>
    </row>
    <row r="57" spans="1:11" s="150" customFormat="1" ht="18.75" thickBot="1">
      <c r="A57" s="91" t="s">
        <v>27</v>
      </c>
      <c r="B57" s="114">
        <f>B51-B52-B55-B54-B53-B56</f>
        <v>824.1999999999998</v>
      </c>
      <c r="C57" s="114">
        <f>C51-C52-C55-C54-C53-C56</f>
        <v>2457.2000000000007</v>
      </c>
      <c r="D57" s="114">
        <f>D51-D52-D55-D54-D53-D56</f>
        <v>0</v>
      </c>
      <c r="E57" s="95" t="e">
        <f>D57/D51*100</f>
        <v>#DIV/0!</v>
      </c>
      <c r="F57" s="95">
        <f t="shared" si="7"/>
        <v>0</v>
      </c>
      <c r="G57" s="95">
        <f t="shared" si="5"/>
        <v>0</v>
      </c>
      <c r="H57" s="93">
        <f>B57-D57</f>
        <v>824.1999999999998</v>
      </c>
      <c r="I57" s="93">
        <f>C57-D57</f>
        <v>2457.2000000000007</v>
      </c>
      <c r="J57" s="151"/>
      <c r="K57" s="152"/>
    </row>
    <row r="58" spans="1:11" s="29" customFormat="1" ht="19.5" hidden="1" thickBot="1">
      <c r="A58" s="69" t="s">
        <v>65</v>
      </c>
      <c r="B58" s="67"/>
      <c r="C58" s="67"/>
      <c r="D58" s="67"/>
      <c r="E58" s="1"/>
      <c r="F58" s="68" t="e">
        <f t="shared" si="7"/>
        <v>#DIV/0!</v>
      </c>
      <c r="G58" s="68" t="e">
        <f t="shared" si="5"/>
        <v>#DIV/0!</v>
      </c>
      <c r="H58" s="72">
        <f t="shared" si="8"/>
        <v>0</v>
      </c>
      <c r="I58" s="72">
        <f>C58-D58</f>
        <v>0</v>
      </c>
      <c r="J58" s="146"/>
      <c r="K58" s="152">
        <f>C58-B58</f>
        <v>0</v>
      </c>
    </row>
    <row r="59" spans="1:11" ht="18.75" thickBot="1">
      <c r="A59" s="18" t="s">
        <v>6</v>
      </c>
      <c r="B59" s="34">
        <v>746.8</v>
      </c>
      <c r="C59" s="35">
        <v>2261.1</v>
      </c>
      <c r="D59" s="36"/>
      <c r="E59" s="3">
        <f>D59/D154*100</f>
        <v>0</v>
      </c>
      <c r="F59" s="3">
        <f>D59/B59*100</f>
        <v>0</v>
      </c>
      <c r="G59" s="3">
        <f t="shared" si="5"/>
        <v>0</v>
      </c>
      <c r="H59" s="36">
        <f>B59-D59</f>
        <v>746.8</v>
      </c>
      <c r="I59" s="36">
        <f t="shared" si="6"/>
        <v>2261.1</v>
      </c>
      <c r="J59" s="151"/>
      <c r="K59" s="152"/>
    </row>
    <row r="60" spans="1:11" s="150" customFormat="1" ht="18">
      <c r="A60" s="91" t="s">
        <v>3</v>
      </c>
      <c r="B60" s="113">
        <v>310.2</v>
      </c>
      <c r="C60" s="114">
        <v>936.2</v>
      </c>
      <c r="D60" s="93"/>
      <c r="E60" s="95" t="e">
        <f>D60/D59*100</f>
        <v>#DIV/0!</v>
      </c>
      <c r="F60" s="95">
        <f t="shared" si="7"/>
        <v>0</v>
      </c>
      <c r="G60" s="95">
        <f t="shared" si="5"/>
        <v>0</v>
      </c>
      <c r="H60" s="93">
        <f t="shared" si="8"/>
        <v>310.2</v>
      </c>
      <c r="I60" s="93">
        <f t="shared" si="6"/>
        <v>936.2</v>
      </c>
      <c r="J60" s="151"/>
      <c r="K60" s="152"/>
    </row>
    <row r="61" spans="1:11" s="150" customFormat="1" ht="18">
      <c r="A61" s="91" t="s">
        <v>1</v>
      </c>
      <c r="B61" s="113"/>
      <c r="C61" s="114"/>
      <c r="D61" s="93"/>
      <c r="E61" s="95" t="e">
        <f>D61/D59*100</f>
        <v>#DIV/0!</v>
      </c>
      <c r="F61" s="95" t="e">
        <f>D61/B61*100</f>
        <v>#DIV/0!</v>
      </c>
      <c r="G61" s="95" t="e">
        <f t="shared" si="5"/>
        <v>#DIV/0!</v>
      </c>
      <c r="H61" s="93">
        <f t="shared" si="8"/>
        <v>0</v>
      </c>
      <c r="I61" s="93">
        <f t="shared" si="6"/>
        <v>0</v>
      </c>
      <c r="J61" s="151"/>
      <c r="K61" s="152"/>
    </row>
    <row r="62" spans="1:11" s="150" customFormat="1" ht="18">
      <c r="A62" s="91" t="s">
        <v>0</v>
      </c>
      <c r="B62" s="113">
        <v>114.1</v>
      </c>
      <c r="C62" s="114">
        <v>351.7</v>
      </c>
      <c r="D62" s="93"/>
      <c r="E62" s="95" t="e">
        <f>D62/D59*100</f>
        <v>#DIV/0!</v>
      </c>
      <c r="F62" s="95">
        <f t="shared" si="7"/>
        <v>0</v>
      </c>
      <c r="G62" s="95">
        <f t="shared" si="5"/>
        <v>0</v>
      </c>
      <c r="H62" s="93">
        <f t="shared" si="8"/>
        <v>114.1</v>
      </c>
      <c r="I62" s="93">
        <f t="shared" si="6"/>
        <v>351.7</v>
      </c>
      <c r="J62" s="151"/>
      <c r="K62" s="152"/>
    </row>
    <row r="63" spans="1:11" s="150" customFormat="1" ht="18">
      <c r="A63" s="91" t="s">
        <v>14</v>
      </c>
      <c r="B63" s="113"/>
      <c r="C63" s="114"/>
      <c r="D63" s="93"/>
      <c r="E63" s="95" t="e">
        <f>D63/D59*100</f>
        <v>#DIV/0!</v>
      </c>
      <c r="F63" s="95" t="e">
        <f t="shared" si="7"/>
        <v>#DIV/0!</v>
      </c>
      <c r="G63" s="95" t="e">
        <f t="shared" si="5"/>
        <v>#DIV/0!</v>
      </c>
      <c r="H63" s="93">
        <f t="shared" si="8"/>
        <v>0</v>
      </c>
      <c r="I63" s="93">
        <f t="shared" si="6"/>
        <v>0</v>
      </c>
      <c r="J63" s="151"/>
      <c r="K63" s="152"/>
    </row>
    <row r="64" spans="1:11" s="150" customFormat="1" ht="18.75" thickBot="1">
      <c r="A64" s="91" t="s">
        <v>27</v>
      </c>
      <c r="B64" s="114">
        <f>B59-B60-B62-B63-B61</f>
        <v>322.5</v>
      </c>
      <c r="C64" s="114">
        <f>C59-C60-C62-C63-C61</f>
        <v>973.1999999999998</v>
      </c>
      <c r="D64" s="114">
        <f>D59-D60-D62-D63-D61</f>
        <v>0</v>
      </c>
      <c r="E64" s="95" t="e">
        <f>D64/D59*100</f>
        <v>#DIV/0!</v>
      </c>
      <c r="F64" s="95">
        <f t="shared" si="7"/>
        <v>0</v>
      </c>
      <c r="G64" s="95">
        <f t="shared" si="5"/>
        <v>0</v>
      </c>
      <c r="H64" s="93">
        <f t="shared" si="8"/>
        <v>322.5</v>
      </c>
      <c r="I64" s="93">
        <f t="shared" si="6"/>
        <v>973.1999999999998</v>
      </c>
      <c r="J64" s="151"/>
      <c r="K64" s="152"/>
    </row>
    <row r="65" spans="1:11" s="29" customFormat="1" ht="19.5" hidden="1" thickBot="1">
      <c r="A65" s="69" t="s">
        <v>76</v>
      </c>
      <c r="B65" s="67"/>
      <c r="C65" s="67"/>
      <c r="D65" s="67"/>
      <c r="E65" s="68"/>
      <c r="F65" s="68" t="e">
        <f>D65/B65*100</f>
        <v>#DIV/0!</v>
      </c>
      <c r="G65" s="68" t="e">
        <f>D65/C65*100</f>
        <v>#DIV/0!</v>
      </c>
      <c r="H65" s="72">
        <f t="shared" si="8"/>
        <v>0</v>
      </c>
      <c r="I65" s="72">
        <f t="shared" si="6"/>
        <v>0</v>
      </c>
      <c r="J65" s="146"/>
      <c r="K65" s="152">
        <f>C65-B65</f>
        <v>0</v>
      </c>
    </row>
    <row r="66" spans="1:11" s="29" customFormat="1" ht="19.5" hidden="1" thickBot="1">
      <c r="A66" s="69" t="s">
        <v>62</v>
      </c>
      <c r="B66" s="67"/>
      <c r="C66" s="67"/>
      <c r="D66" s="67"/>
      <c r="E66" s="68"/>
      <c r="F66" s="68" t="e">
        <f t="shared" si="7"/>
        <v>#DIV/0!</v>
      </c>
      <c r="G66" s="68" t="e">
        <f t="shared" si="5"/>
        <v>#DIV/0!</v>
      </c>
      <c r="H66" s="72">
        <f t="shared" si="8"/>
        <v>0</v>
      </c>
      <c r="I66" s="72">
        <f t="shared" si="6"/>
        <v>0</v>
      </c>
      <c r="J66" s="146"/>
      <c r="K66" s="152">
        <f>C66-B66</f>
        <v>0</v>
      </c>
    </row>
    <row r="67" spans="1:11" s="29" customFormat="1" ht="19.5" hidden="1" thickBot="1">
      <c r="A67" s="69" t="s">
        <v>63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146"/>
      <c r="K67" s="152">
        <f>C67-B67</f>
        <v>0</v>
      </c>
    </row>
    <row r="68" spans="1:11" s="29" customFormat="1" ht="19.5" hidden="1" thickBot="1">
      <c r="A68" s="69" t="s">
        <v>64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146"/>
      <c r="K68" s="152">
        <f>C68-B68</f>
        <v>0</v>
      </c>
    </row>
    <row r="69" spans="1:11" ht="18.75" thickBot="1">
      <c r="A69" s="18" t="s">
        <v>20</v>
      </c>
      <c r="B69" s="35">
        <f>B70+B71</f>
        <v>30.700000000000003</v>
      </c>
      <c r="C69" s="35">
        <f>C70+C71</f>
        <v>92.1</v>
      </c>
      <c r="D69" s="36">
        <f>D70+D71</f>
        <v>0</v>
      </c>
      <c r="E69" s="27">
        <f>D69/D154*100</f>
        <v>0</v>
      </c>
      <c r="F69" s="3">
        <f>D69/B69*100</f>
        <v>0</v>
      </c>
      <c r="G69" s="3">
        <f t="shared" si="5"/>
        <v>0</v>
      </c>
      <c r="H69" s="36">
        <f>B69-D69</f>
        <v>30.700000000000003</v>
      </c>
      <c r="I69" s="36">
        <f t="shared" si="6"/>
        <v>92.1</v>
      </c>
      <c r="J69" s="151"/>
      <c r="K69" s="152"/>
    </row>
    <row r="70" spans="1:11" s="150" customFormat="1" ht="18">
      <c r="A70" s="91" t="s">
        <v>8</v>
      </c>
      <c r="B70" s="113">
        <v>18.3</v>
      </c>
      <c r="C70" s="114">
        <v>54.8</v>
      </c>
      <c r="D70" s="93"/>
      <c r="E70" s="95" t="e">
        <f>D70/D69*100</f>
        <v>#DIV/0!</v>
      </c>
      <c r="F70" s="95">
        <f t="shared" si="7"/>
        <v>0</v>
      </c>
      <c r="G70" s="95">
        <f t="shared" si="5"/>
        <v>0</v>
      </c>
      <c r="H70" s="93">
        <f t="shared" si="8"/>
        <v>18.3</v>
      </c>
      <c r="I70" s="93">
        <f t="shared" si="6"/>
        <v>54.8</v>
      </c>
      <c r="J70" s="151"/>
      <c r="K70" s="152"/>
    </row>
    <row r="71" spans="1:11" s="150" customFormat="1" ht="18.75" thickBot="1">
      <c r="A71" s="91" t="s">
        <v>9</v>
      </c>
      <c r="B71" s="113">
        <v>12.4</v>
      </c>
      <c r="C71" s="114">
        <v>37.3</v>
      </c>
      <c r="D71" s="93"/>
      <c r="E71" s="95" t="e">
        <f>D71/D70*100</f>
        <v>#DIV/0!</v>
      </c>
      <c r="F71" s="95">
        <f t="shared" si="7"/>
        <v>0</v>
      </c>
      <c r="G71" s="95">
        <f t="shared" si="5"/>
        <v>0</v>
      </c>
      <c r="H71" s="93">
        <f t="shared" si="8"/>
        <v>12.4</v>
      </c>
      <c r="I71" s="93">
        <f t="shared" si="6"/>
        <v>37.3</v>
      </c>
      <c r="J71" s="151"/>
      <c r="K71" s="152"/>
    </row>
    <row r="72" spans="1:11" ht="38.25" hidden="1" thickBot="1">
      <c r="A72" s="11" t="s">
        <v>41</v>
      </c>
      <c r="B72" s="41"/>
      <c r="C72" s="35">
        <f>C73+C74+C75+C76</f>
        <v>0</v>
      </c>
      <c r="D72" s="35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6">
        <f>B72-D72</f>
        <v>0</v>
      </c>
      <c r="I72" s="36">
        <f t="shared" si="6"/>
        <v>0</v>
      </c>
      <c r="J72" s="151"/>
      <c r="K72" s="152"/>
    </row>
    <row r="73" spans="1:11" ht="18.75" hidden="1">
      <c r="A73" s="15" t="s">
        <v>45</v>
      </c>
      <c r="B73" s="39"/>
      <c r="C73" s="45"/>
      <c r="D73" s="37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3">
        <f t="shared" si="8"/>
        <v>0</v>
      </c>
      <c r="I73" s="33">
        <f t="shared" si="6"/>
        <v>0</v>
      </c>
      <c r="J73" s="151"/>
      <c r="K73" s="152"/>
    </row>
    <row r="74" spans="1:11" ht="18.75" hidden="1">
      <c r="A74" s="15" t="s">
        <v>46</v>
      </c>
      <c r="B74" s="39"/>
      <c r="C74" s="45"/>
      <c r="D74" s="37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3">
        <f t="shared" si="8"/>
        <v>0</v>
      </c>
      <c r="I74" s="33">
        <f t="shared" si="6"/>
        <v>0</v>
      </c>
      <c r="J74" s="151"/>
      <c r="K74" s="152"/>
    </row>
    <row r="75" spans="1:11" ht="18.75" hidden="1">
      <c r="A75" s="20" t="s">
        <v>34</v>
      </c>
      <c r="B75" s="46"/>
      <c r="C75" s="47"/>
      <c r="D75" s="48"/>
      <c r="E75" s="24" t="e">
        <f>D75/D72*100</f>
        <v>#DIV/0!</v>
      </c>
      <c r="F75" s="24"/>
      <c r="G75" s="1" t="e">
        <f t="shared" si="5"/>
        <v>#DIV/0!</v>
      </c>
      <c r="H75" s="33"/>
      <c r="I75" s="33">
        <f t="shared" si="6"/>
        <v>0</v>
      </c>
      <c r="J75" s="151"/>
      <c r="K75" s="152"/>
    </row>
    <row r="76" spans="1:11" ht="19.5" hidden="1" thickBot="1">
      <c r="A76" s="20" t="s">
        <v>42</v>
      </c>
      <c r="B76" s="46"/>
      <c r="C76" s="47"/>
      <c r="D76" s="48"/>
      <c r="E76" s="24" t="e">
        <f>D76/D72*100</f>
        <v>#DIV/0!</v>
      </c>
      <c r="F76" s="24"/>
      <c r="G76" s="1" t="e">
        <f t="shared" si="5"/>
        <v>#DIV/0!</v>
      </c>
      <c r="H76" s="33"/>
      <c r="I76" s="33">
        <f t="shared" si="6"/>
        <v>0</v>
      </c>
      <c r="J76" s="151"/>
      <c r="K76" s="152"/>
    </row>
    <row r="77" spans="1:11" s="29" customFormat="1" ht="19.5" thickBot="1">
      <c r="A77" s="21" t="s">
        <v>13</v>
      </c>
      <c r="B77" s="42">
        <v>208.3</v>
      </c>
      <c r="C77" s="49">
        <v>625</v>
      </c>
      <c r="D77" s="50"/>
      <c r="E77" s="30"/>
      <c r="F77" s="30"/>
      <c r="G77" s="30"/>
      <c r="H77" s="50">
        <f>B77-D77</f>
        <v>208.3</v>
      </c>
      <c r="I77" s="50">
        <f t="shared" si="6"/>
        <v>625</v>
      </c>
      <c r="J77" s="146"/>
      <c r="K77" s="152"/>
    </row>
    <row r="78" spans="1:11" ht="8.25" customHeight="1" thickBot="1">
      <c r="A78" s="15"/>
      <c r="B78" s="39"/>
      <c r="C78" s="47"/>
      <c r="D78" s="48"/>
      <c r="E78" s="6"/>
      <c r="F78" s="6"/>
      <c r="G78" s="6"/>
      <c r="H78" s="48"/>
      <c r="I78" s="153"/>
      <c r="J78" s="151"/>
      <c r="K78" s="152"/>
    </row>
    <row r="79" spans="1:11" ht="18.75" customHeight="1" hidden="1" thickBot="1">
      <c r="A79" s="11" t="s">
        <v>56</v>
      </c>
      <c r="B79" s="41"/>
      <c r="C79" s="35"/>
      <c r="D79" s="35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6">
        <f>B79-D79</f>
        <v>0</v>
      </c>
      <c r="I79" s="36">
        <f aca="true" t="shared" si="10" ref="I79:I93">C79-D79</f>
        <v>0</v>
      </c>
      <c r="J79" s="151"/>
      <c r="K79" s="152"/>
    </row>
    <row r="80" spans="1:11" s="8" customFormat="1" ht="18" hidden="1">
      <c r="A80" s="9" t="s">
        <v>55</v>
      </c>
      <c r="B80" s="51"/>
      <c r="C80" s="32"/>
      <c r="D80" s="33"/>
      <c r="E80" s="66"/>
      <c r="F80" s="1" t="e">
        <f>D80/B80*100</f>
        <v>#DIV/0!</v>
      </c>
      <c r="G80" s="1" t="e">
        <f t="shared" si="9"/>
        <v>#DIV/0!</v>
      </c>
      <c r="H80" s="33">
        <f>B80-D80</f>
        <v>0</v>
      </c>
      <c r="I80" s="33">
        <f t="shared" si="10"/>
        <v>0</v>
      </c>
      <c r="J80" s="147"/>
      <c r="K80" s="152"/>
    </row>
    <row r="81" spans="1:11" s="8" customFormat="1" ht="30.75" hidden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9"/>
        <v>#DIV/0!</v>
      </c>
      <c r="H81" s="33">
        <f>B81-D81</f>
        <v>0</v>
      </c>
      <c r="I81" s="33">
        <f t="shared" si="10"/>
        <v>0</v>
      </c>
      <c r="J81" s="147"/>
      <c r="K81" s="152"/>
    </row>
    <row r="82" spans="1:11" s="8" customFormat="1" ht="16.5" customHeight="1" hidden="1">
      <c r="A82" s="9" t="s">
        <v>33</v>
      </c>
      <c r="B82" s="51"/>
      <c r="C82" s="32"/>
      <c r="D82" s="33"/>
      <c r="E82" s="1" t="e">
        <f>D82/D79*100</f>
        <v>#DIV/0!</v>
      </c>
      <c r="F82" s="1"/>
      <c r="G82" s="1" t="e">
        <f t="shared" si="9"/>
        <v>#DIV/0!</v>
      </c>
      <c r="H82" s="33"/>
      <c r="I82" s="33">
        <f t="shared" si="10"/>
        <v>0</v>
      </c>
      <c r="J82" s="147"/>
      <c r="K82" s="152"/>
    </row>
    <row r="83" spans="1:11" s="8" customFormat="1" ht="33" customHeight="1" hidden="1" thickBot="1">
      <c r="A83" s="9" t="s">
        <v>39</v>
      </c>
      <c r="B83" s="51"/>
      <c r="C83" s="32"/>
      <c r="D83" s="32"/>
      <c r="E83" s="1" t="e">
        <f>D83/D79*100</f>
        <v>#DIV/0!</v>
      </c>
      <c r="F83" s="1"/>
      <c r="G83" s="1" t="e">
        <f t="shared" si="9"/>
        <v>#DIV/0!</v>
      </c>
      <c r="H83" s="33"/>
      <c r="I83" s="33">
        <f t="shared" si="10"/>
        <v>0</v>
      </c>
      <c r="J83" s="147"/>
      <c r="K83" s="152"/>
    </row>
    <row r="84" spans="1:11" ht="35.25" customHeight="1" hidden="1" thickBot="1">
      <c r="A84" s="11" t="s">
        <v>35</v>
      </c>
      <c r="B84" s="41"/>
      <c r="C84" s="35"/>
      <c r="D84" s="35"/>
      <c r="E84" s="3">
        <f>D84/D154*100</f>
        <v>0</v>
      </c>
      <c r="F84" s="3"/>
      <c r="G84" s="3" t="e">
        <f t="shared" si="9"/>
        <v>#DIV/0!</v>
      </c>
      <c r="H84" s="36"/>
      <c r="I84" s="36">
        <f t="shared" si="10"/>
        <v>0</v>
      </c>
      <c r="J84" s="151"/>
      <c r="K84" s="152"/>
    </row>
    <row r="85" spans="1:11" ht="16.5" customHeight="1" hidden="1">
      <c r="A85" s="19" t="s">
        <v>23</v>
      </c>
      <c r="B85" s="31"/>
      <c r="C85" s="47"/>
      <c r="D85" s="47"/>
      <c r="E85" s="6" t="e">
        <f>D85/D84*100</f>
        <v>#DIV/0!</v>
      </c>
      <c r="F85" s="6"/>
      <c r="G85" s="6" t="e">
        <f t="shared" si="9"/>
        <v>#DIV/0!</v>
      </c>
      <c r="H85" s="48"/>
      <c r="I85" s="33">
        <f t="shared" si="10"/>
        <v>0</v>
      </c>
      <c r="J85" s="151"/>
      <c r="K85" s="152"/>
    </row>
    <row r="86" spans="1:11" ht="16.5" customHeight="1" hidden="1" thickBot="1">
      <c r="A86" s="19" t="s">
        <v>24</v>
      </c>
      <c r="B86" s="31"/>
      <c r="C86" s="47"/>
      <c r="D86" s="47"/>
      <c r="E86" s="6" t="e">
        <f>D86/D84*100</f>
        <v>#DIV/0!</v>
      </c>
      <c r="F86" s="6"/>
      <c r="G86" s="6" t="e">
        <f t="shared" si="9"/>
        <v>#DIV/0!</v>
      </c>
      <c r="H86" s="48"/>
      <c r="I86" s="33">
        <f t="shared" si="10"/>
        <v>0</v>
      </c>
      <c r="J86" s="151"/>
      <c r="K86" s="152"/>
    </row>
    <row r="87" spans="1:11" ht="34.5" customHeight="1" hidden="1" thickBot="1">
      <c r="A87" s="11" t="s">
        <v>36</v>
      </c>
      <c r="B87" s="41"/>
      <c r="C87" s="35"/>
      <c r="D87" s="35"/>
      <c r="E87" s="3">
        <f>D87/D154*100</f>
        <v>0</v>
      </c>
      <c r="F87" s="3"/>
      <c r="G87" s="3" t="e">
        <f t="shared" si="9"/>
        <v>#DIV/0!</v>
      </c>
      <c r="H87" s="36"/>
      <c r="I87" s="36">
        <f t="shared" si="10"/>
        <v>0</v>
      </c>
      <c r="J87" s="151"/>
      <c r="K87" s="152"/>
    </row>
    <row r="88" spans="1:11" ht="17.25" customHeight="1" hidden="1">
      <c r="A88" s="19" t="s">
        <v>23</v>
      </c>
      <c r="B88" s="31"/>
      <c r="C88" s="32"/>
      <c r="D88" s="33"/>
      <c r="E88" s="1" t="e">
        <f>D88/D87*100</f>
        <v>#DIV/0!</v>
      </c>
      <c r="F88" s="1"/>
      <c r="G88" s="1" t="e">
        <f t="shared" si="9"/>
        <v>#DIV/0!</v>
      </c>
      <c r="H88" s="33"/>
      <c r="I88" s="33">
        <f t="shared" si="10"/>
        <v>0</v>
      </c>
      <c r="J88" s="151"/>
      <c r="K88" s="152"/>
    </row>
    <row r="89" spans="1:11" ht="17.25" customHeight="1" hidden="1" thickBot="1">
      <c r="A89" s="19" t="s">
        <v>24</v>
      </c>
      <c r="B89" s="31"/>
      <c r="C89" s="32"/>
      <c r="D89" s="33"/>
      <c r="E89" s="1" t="e">
        <f>D89/D87*100</f>
        <v>#DIV/0!</v>
      </c>
      <c r="F89" s="1"/>
      <c r="G89" s="1" t="e">
        <f t="shared" si="9"/>
        <v>#DIV/0!</v>
      </c>
      <c r="H89" s="33"/>
      <c r="I89" s="33">
        <f t="shared" si="10"/>
        <v>0</v>
      </c>
      <c r="J89" s="151"/>
      <c r="K89" s="152"/>
    </row>
    <row r="90" spans="1:11" ht="19.5" thickBot="1">
      <c r="A90" s="11" t="s">
        <v>10</v>
      </c>
      <c r="B90" s="41">
        <v>17247.5</v>
      </c>
      <c r="C90" s="35">
        <v>51742.5</v>
      </c>
      <c r="D90" s="36">
        <v>244</v>
      </c>
      <c r="E90" s="3">
        <f>D90/D154*100</f>
        <v>100</v>
      </c>
      <c r="F90" s="3">
        <f aca="true" t="shared" si="11" ref="F90:F96">D90/B90*100</f>
        <v>1.4146977822872882</v>
      </c>
      <c r="G90" s="3">
        <f t="shared" si="9"/>
        <v>0.47156592742909603</v>
      </c>
      <c r="H90" s="36">
        <f aca="true" t="shared" si="12" ref="H90:H96">B90-D90</f>
        <v>17003.5</v>
      </c>
      <c r="I90" s="36">
        <f t="shared" si="10"/>
        <v>51498.5</v>
      </c>
      <c r="J90" s="151"/>
      <c r="K90" s="152"/>
    </row>
    <row r="91" spans="1:11" s="150" customFormat="1" ht="21.75" customHeight="1">
      <c r="A91" s="91" t="s">
        <v>3</v>
      </c>
      <c r="B91" s="113">
        <v>16238</v>
      </c>
      <c r="C91" s="114">
        <v>48629.1</v>
      </c>
      <c r="D91" s="93">
        <v>244</v>
      </c>
      <c r="E91" s="95">
        <f>D91/D90*100</f>
        <v>100</v>
      </c>
      <c r="F91" s="95">
        <f t="shared" si="11"/>
        <v>1.5026481093730755</v>
      </c>
      <c r="G91" s="95">
        <f t="shared" si="9"/>
        <v>0.5017571783150419</v>
      </c>
      <c r="H91" s="93">
        <f t="shared" si="12"/>
        <v>15994</v>
      </c>
      <c r="I91" s="93">
        <f t="shared" si="10"/>
        <v>48385.1</v>
      </c>
      <c r="K91" s="152"/>
    </row>
    <row r="92" spans="1:11" s="150" customFormat="1" ht="18">
      <c r="A92" s="91" t="s">
        <v>25</v>
      </c>
      <c r="B92" s="113">
        <v>401.6</v>
      </c>
      <c r="C92" s="114">
        <v>1178</v>
      </c>
      <c r="D92" s="93"/>
      <c r="E92" s="95">
        <f>D92/D90*100</f>
        <v>0</v>
      </c>
      <c r="F92" s="95">
        <f t="shared" si="11"/>
        <v>0</v>
      </c>
      <c r="G92" s="95">
        <f t="shared" si="9"/>
        <v>0</v>
      </c>
      <c r="H92" s="93">
        <f t="shared" si="12"/>
        <v>401.6</v>
      </c>
      <c r="I92" s="93">
        <f t="shared" si="10"/>
        <v>1178</v>
      </c>
      <c r="K92" s="152"/>
    </row>
    <row r="93" spans="1:11" s="150" customFormat="1" ht="18" hidden="1">
      <c r="A93" s="91" t="s">
        <v>14</v>
      </c>
      <c r="B93" s="113"/>
      <c r="C93" s="114"/>
      <c r="D93" s="114"/>
      <c r="E93" s="115">
        <f>D93/D90*100</f>
        <v>0</v>
      </c>
      <c r="F93" s="95"/>
      <c r="G93" s="95" t="e">
        <f t="shared" si="9"/>
        <v>#DIV/0!</v>
      </c>
      <c r="H93" s="93">
        <f t="shared" si="12"/>
        <v>0</v>
      </c>
      <c r="I93" s="93">
        <f t="shared" si="10"/>
        <v>0</v>
      </c>
      <c r="K93" s="152">
        <f aca="true" t="shared" si="13" ref="K93:K101">C93-B93</f>
        <v>0</v>
      </c>
    </row>
    <row r="94" spans="1:11" s="150" customFormat="1" ht="18.75" thickBot="1">
      <c r="A94" s="91" t="s">
        <v>27</v>
      </c>
      <c r="B94" s="114">
        <f>B90-B91-B92-B93</f>
        <v>607.9</v>
      </c>
      <c r="C94" s="114">
        <f>C90-C91-C92-C93</f>
        <v>1935.4000000000015</v>
      </c>
      <c r="D94" s="114">
        <f>D90-D91-D92-D93</f>
        <v>0</v>
      </c>
      <c r="E94" s="95">
        <f>D94/D90*100</f>
        <v>0</v>
      </c>
      <c r="F94" s="95">
        <f t="shared" si="11"/>
        <v>0</v>
      </c>
      <c r="G94" s="95">
        <f>D94/C94*100</f>
        <v>0</v>
      </c>
      <c r="H94" s="93">
        <f t="shared" si="12"/>
        <v>607.9</v>
      </c>
      <c r="I94" s="93">
        <f>C94-D94</f>
        <v>1935.4000000000015</v>
      </c>
      <c r="K94" s="152"/>
    </row>
    <row r="95" spans="1:11" ht="18.75">
      <c r="A95" s="75" t="s">
        <v>12</v>
      </c>
      <c r="B95" s="83">
        <v>5598.5</v>
      </c>
      <c r="C95" s="78">
        <v>16795.4</v>
      </c>
      <c r="D95" s="77"/>
      <c r="E95" s="74">
        <f>D95/D154*100</f>
        <v>0</v>
      </c>
      <c r="F95" s="76">
        <f t="shared" si="11"/>
        <v>0</v>
      </c>
      <c r="G95" s="73">
        <f>D95/C95*100</f>
        <v>0</v>
      </c>
      <c r="H95" s="77">
        <f t="shared" si="12"/>
        <v>5598.5</v>
      </c>
      <c r="I95" s="79">
        <f>C95-D95</f>
        <v>16795.4</v>
      </c>
      <c r="J95" s="151"/>
      <c r="K95" s="152"/>
    </row>
    <row r="96" spans="1:11" s="150" customFormat="1" ht="18.75" thickBot="1">
      <c r="A96" s="116" t="s">
        <v>83</v>
      </c>
      <c r="B96" s="117">
        <v>1290</v>
      </c>
      <c r="C96" s="118">
        <v>3870</v>
      </c>
      <c r="D96" s="119"/>
      <c r="E96" s="120" t="e">
        <f>D96/D95*100</f>
        <v>#DIV/0!</v>
      </c>
      <c r="F96" s="121">
        <f t="shared" si="11"/>
        <v>0</v>
      </c>
      <c r="G96" s="122">
        <f>D96/C96*100</f>
        <v>0</v>
      </c>
      <c r="H96" s="123">
        <f t="shared" si="12"/>
        <v>1290</v>
      </c>
      <c r="I96" s="112">
        <f>C96-D96</f>
        <v>3870</v>
      </c>
      <c r="J96" s="151"/>
      <c r="K96" s="152"/>
    </row>
    <row r="97" spans="1:11" ht="8.25" customHeight="1" thickBot="1">
      <c r="A97" s="15"/>
      <c r="B97" s="39"/>
      <c r="C97" s="47"/>
      <c r="D97" s="48"/>
      <c r="E97" s="6"/>
      <c r="F97" s="6"/>
      <c r="G97" s="6"/>
      <c r="H97" s="48"/>
      <c r="I97" s="48"/>
      <c r="J97" s="151"/>
      <c r="K97" s="152"/>
    </row>
    <row r="98" spans="1:11" ht="19.5" hidden="1" thickBot="1">
      <c r="A98" s="23" t="s">
        <v>37</v>
      </c>
      <c r="B98" s="55"/>
      <c r="C98" s="56"/>
      <c r="D98" s="57"/>
      <c r="E98" s="3">
        <f>D98/D154*100</f>
        <v>0</v>
      </c>
      <c r="F98" s="3"/>
      <c r="G98" s="3" t="e">
        <f>D98/C98*100</f>
        <v>#DIV/0!</v>
      </c>
      <c r="H98" s="36"/>
      <c r="I98" s="36">
        <f>C98-D98</f>
        <v>0</v>
      </c>
      <c r="J98" s="151"/>
      <c r="K98" s="152">
        <f t="shared" si="13"/>
        <v>0</v>
      </c>
    </row>
    <row r="99" spans="1:11" ht="5.25" customHeight="1" hidden="1" thickBot="1">
      <c r="A99" s="22"/>
      <c r="B99" s="52"/>
      <c r="C99" s="53"/>
      <c r="D99" s="54"/>
      <c r="E99" s="12"/>
      <c r="F99" s="6"/>
      <c r="G99" s="6"/>
      <c r="H99" s="48"/>
      <c r="I99" s="153"/>
      <c r="J99" s="151"/>
      <c r="K99" s="152">
        <f t="shared" si="13"/>
        <v>0</v>
      </c>
    </row>
    <row r="100" spans="1:11" s="13" customFormat="1" ht="36" customHeight="1" hidden="1" thickBot="1">
      <c r="A100" s="11" t="s">
        <v>51</v>
      </c>
      <c r="B100" s="41"/>
      <c r="C100" s="35"/>
      <c r="D100" s="36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6">
        <f>B100-D100</f>
        <v>0</v>
      </c>
      <c r="I100" s="36">
        <f>C100-D100</f>
        <v>0</v>
      </c>
      <c r="J100" s="145"/>
      <c r="K100" s="152">
        <f t="shared" si="13"/>
        <v>0</v>
      </c>
    </row>
    <row r="101" spans="1:11" ht="6.75" customHeight="1" hidden="1" thickBot="1">
      <c r="A101" s="154"/>
      <c r="B101" s="155"/>
      <c r="C101" s="53"/>
      <c r="D101" s="54"/>
      <c r="E101" s="12"/>
      <c r="F101" s="6"/>
      <c r="G101" s="6"/>
      <c r="H101" s="48"/>
      <c r="I101" s="153"/>
      <c r="J101" s="151"/>
      <c r="K101" s="152">
        <f t="shared" si="13"/>
        <v>0</v>
      </c>
    </row>
    <row r="102" spans="1:11" s="29" customFormat="1" ht="19.5" thickBot="1">
      <c r="A102" s="11" t="s">
        <v>11</v>
      </c>
      <c r="B102" s="82">
        <v>4773.3</v>
      </c>
      <c r="C102" s="65">
        <v>14299.2</v>
      </c>
      <c r="D102" s="61"/>
      <c r="E102" s="16">
        <f>D102/D154*100</f>
        <v>0</v>
      </c>
      <c r="F102" s="16">
        <f>D102/B102*100</f>
        <v>0</v>
      </c>
      <c r="G102" s="16">
        <f aca="true" t="shared" si="14" ref="G102:G152">D102/C102*100</f>
        <v>0</v>
      </c>
      <c r="H102" s="61">
        <f aca="true" t="shared" si="15" ref="H102:H108">B102-D102</f>
        <v>4773.3</v>
      </c>
      <c r="I102" s="61">
        <f aca="true" t="shared" si="16" ref="I102:I152">C102-D102</f>
        <v>14299.2</v>
      </c>
      <c r="J102" s="146"/>
      <c r="K102" s="152"/>
    </row>
    <row r="103" spans="1:11" s="150" customFormat="1" ht="18.75" customHeight="1">
      <c r="A103" s="91" t="s">
        <v>3</v>
      </c>
      <c r="B103" s="105"/>
      <c r="C103" s="106"/>
      <c r="D103" s="106"/>
      <c r="E103" s="107" t="e">
        <f>D103/D102*100</f>
        <v>#DIV/0!</v>
      </c>
      <c r="F103" s="95" t="e">
        <f>D103/B103*100</f>
        <v>#DIV/0!</v>
      </c>
      <c r="G103" s="107" t="e">
        <f>D103/C103*100</f>
        <v>#DIV/0!</v>
      </c>
      <c r="H103" s="106">
        <f t="shared" si="15"/>
        <v>0</v>
      </c>
      <c r="I103" s="106">
        <f t="shared" si="16"/>
        <v>0</v>
      </c>
      <c r="J103" s="151"/>
      <c r="K103" s="152"/>
    </row>
    <row r="104" spans="1:11" s="150" customFormat="1" ht="18">
      <c r="A104" s="108" t="s">
        <v>48</v>
      </c>
      <c r="B104" s="92">
        <v>4666.7</v>
      </c>
      <c r="C104" s="93">
        <v>13985.3</v>
      </c>
      <c r="D104" s="93"/>
      <c r="E104" s="95" t="e">
        <f>D104/D102*100</f>
        <v>#DIV/0!</v>
      </c>
      <c r="F104" s="95">
        <f aca="true" t="shared" si="17" ref="F104:F152">D104/B104*100</f>
        <v>0</v>
      </c>
      <c r="G104" s="95">
        <f t="shared" si="14"/>
        <v>0</v>
      </c>
      <c r="H104" s="93">
        <f t="shared" si="15"/>
        <v>4666.7</v>
      </c>
      <c r="I104" s="93">
        <f t="shared" si="16"/>
        <v>13985.3</v>
      </c>
      <c r="J104" s="151"/>
      <c r="K104" s="152"/>
    </row>
    <row r="105" spans="1:11" s="150" customFormat="1" ht="54.75" hidden="1" thickBot="1">
      <c r="A105" s="109" t="s">
        <v>79</v>
      </c>
      <c r="B105" s="110"/>
      <c r="C105" s="110"/>
      <c r="D105" s="110"/>
      <c r="E105" s="111" t="e">
        <f>D105/D102*100</f>
        <v>#DIV/0!</v>
      </c>
      <c r="F105" s="111" t="e">
        <f>D105/B105*100</f>
        <v>#DIV/0!</v>
      </c>
      <c r="G105" s="111" t="e">
        <f>D105/C105*100</f>
        <v>#DIV/0!</v>
      </c>
      <c r="H105" s="112">
        <f t="shared" si="15"/>
        <v>0</v>
      </c>
      <c r="I105" s="112">
        <f>C105-D105</f>
        <v>0</v>
      </c>
      <c r="J105" s="151"/>
      <c r="K105" s="152"/>
    </row>
    <row r="106" spans="1:11" s="150" customFormat="1" ht="18.75" thickBot="1">
      <c r="A106" s="109" t="s">
        <v>27</v>
      </c>
      <c r="B106" s="110">
        <f>B102-B103-B104</f>
        <v>106.60000000000036</v>
      </c>
      <c r="C106" s="110">
        <f>C102-C103-C104</f>
        <v>313.90000000000146</v>
      </c>
      <c r="D106" s="110">
        <f>D102-D103-D104</f>
        <v>0</v>
      </c>
      <c r="E106" s="111" t="e">
        <f>D106/D102*100</f>
        <v>#DIV/0!</v>
      </c>
      <c r="F106" s="111">
        <f t="shared" si="17"/>
        <v>0</v>
      </c>
      <c r="G106" s="111">
        <f t="shared" si="14"/>
        <v>0</v>
      </c>
      <c r="H106" s="112">
        <f t="shared" si="15"/>
        <v>106.60000000000036</v>
      </c>
      <c r="I106" s="112">
        <f t="shared" si="16"/>
        <v>313.90000000000146</v>
      </c>
      <c r="J106" s="151"/>
      <c r="K106" s="152"/>
    </row>
    <row r="107" spans="1:12" s="2" customFormat="1" ht="26.25" customHeight="1" thickBot="1">
      <c r="A107" s="62" t="s">
        <v>28</v>
      </c>
      <c r="B107" s="63">
        <f>SUM(B108:B151)-B115-B120+B152-B142-B143-B109-B112-B123-B124-B140-B133-B131-B138-B118</f>
        <v>25731.200000000004</v>
      </c>
      <c r="C107" s="63">
        <f>SUM(C108:C151)-C115-C120+C152-C142-C143-C109-C112-C123-C124-C140-C133-C131-C138-C118</f>
        <v>58380.858</v>
      </c>
      <c r="D107" s="63">
        <f>SUM(D108:D151)-D115-D120+D152-D142-D143-D109-D112-D123-D124-D140-D133-D131-D138-D118</f>
        <v>0</v>
      </c>
      <c r="E107" s="64">
        <f>D107/D154*100</f>
        <v>0</v>
      </c>
      <c r="F107" s="64">
        <f>D107/B107*100</f>
        <v>0</v>
      </c>
      <c r="G107" s="64">
        <f t="shared" si="14"/>
        <v>0</v>
      </c>
      <c r="H107" s="63">
        <f t="shared" si="15"/>
        <v>25731.200000000004</v>
      </c>
      <c r="I107" s="63">
        <f t="shared" si="16"/>
        <v>58380.858</v>
      </c>
      <c r="J107" s="143"/>
      <c r="K107" s="152"/>
      <c r="L107" s="85"/>
    </row>
    <row r="108" spans="1:12" s="150" customFormat="1" ht="37.5">
      <c r="A108" s="86" t="s">
        <v>52</v>
      </c>
      <c r="B108" s="140">
        <v>371.6</v>
      </c>
      <c r="C108" s="137">
        <v>1114.7</v>
      </c>
      <c r="D108" s="87"/>
      <c r="E108" s="88" t="e">
        <f>D108/D107*100</f>
        <v>#DIV/0!</v>
      </c>
      <c r="F108" s="88">
        <f t="shared" si="17"/>
        <v>0</v>
      </c>
      <c r="G108" s="88">
        <f t="shared" si="14"/>
        <v>0</v>
      </c>
      <c r="H108" s="89">
        <f t="shared" si="15"/>
        <v>371.6</v>
      </c>
      <c r="I108" s="89">
        <f t="shared" si="16"/>
        <v>1114.7</v>
      </c>
      <c r="K108" s="152"/>
      <c r="L108" s="90"/>
    </row>
    <row r="109" spans="1:12" s="150" customFormat="1" ht="18.75">
      <c r="A109" s="91" t="s">
        <v>25</v>
      </c>
      <c r="B109" s="92">
        <v>233.5</v>
      </c>
      <c r="C109" s="93">
        <v>700.5</v>
      </c>
      <c r="D109" s="94"/>
      <c r="E109" s="95" t="e">
        <f>D109/D108*100</f>
        <v>#DIV/0!</v>
      </c>
      <c r="F109" s="95">
        <f t="shared" si="17"/>
        <v>0</v>
      </c>
      <c r="G109" s="95">
        <f t="shared" si="14"/>
        <v>0</v>
      </c>
      <c r="H109" s="93">
        <f aca="true" t="shared" si="18" ref="H109:H152">B109-D109</f>
        <v>233.5</v>
      </c>
      <c r="I109" s="93">
        <f t="shared" si="16"/>
        <v>700.5</v>
      </c>
      <c r="K109" s="152"/>
      <c r="L109" s="90"/>
    </row>
    <row r="110" spans="1:12" s="150" customFormat="1" ht="34.5" customHeight="1" hidden="1">
      <c r="A110" s="96" t="s">
        <v>78</v>
      </c>
      <c r="B110" s="139"/>
      <c r="C110" s="89"/>
      <c r="D110" s="87"/>
      <c r="E110" s="88" t="e">
        <f>D110/D107*100</f>
        <v>#DIV/0!</v>
      </c>
      <c r="F110" s="88" t="e">
        <f>D110/B110*100</f>
        <v>#DIV/0!</v>
      </c>
      <c r="G110" s="88" t="e">
        <f t="shared" si="14"/>
        <v>#DIV/0!</v>
      </c>
      <c r="H110" s="89">
        <f t="shared" si="18"/>
        <v>0</v>
      </c>
      <c r="I110" s="89">
        <f t="shared" si="16"/>
        <v>0</v>
      </c>
      <c r="K110" s="152"/>
      <c r="L110" s="90"/>
    </row>
    <row r="111" spans="1:12" s="84" customFormat="1" ht="34.5" customHeight="1">
      <c r="A111" s="96" t="s">
        <v>93</v>
      </c>
      <c r="B111" s="141"/>
      <c r="C111" s="97"/>
      <c r="D111" s="98"/>
      <c r="E111" s="88" t="e">
        <f>D111/D107*100</f>
        <v>#DIV/0!</v>
      </c>
      <c r="F111" s="88" t="e">
        <f t="shared" si="17"/>
        <v>#DIV/0!</v>
      </c>
      <c r="G111" s="88" t="e">
        <f t="shared" si="14"/>
        <v>#DIV/0!</v>
      </c>
      <c r="H111" s="89">
        <f t="shared" si="18"/>
        <v>0</v>
      </c>
      <c r="I111" s="89">
        <f t="shared" si="16"/>
        <v>0</v>
      </c>
      <c r="K111" s="152"/>
      <c r="L111" s="90"/>
    </row>
    <row r="112" spans="1:12" s="150" customFormat="1" ht="18.75" hidden="1">
      <c r="A112" s="91" t="s">
        <v>25</v>
      </c>
      <c r="B112" s="138"/>
      <c r="C112" s="93"/>
      <c r="D112" s="94"/>
      <c r="E112" s="95"/>
      <c r="F112" s="95" t="e">
        <f t="shared" si="17"/>
        <v>#DIV/0!</v>
      </c>
      <c r="G112" s="95" t="e">
        <f t="shared" si="14"/>
        <v>#DIV/0!</v>
      </c>
      <c r="H112" s="93">
        <f t="shared" si="18"/>
        <v>0</v>
      </c>
      <c r="I112" s="93">
        <f t="shared" si="16"/>
        <v>0</v>
      </c>
      <c r="K112" s="152"/>
      <c r="L112" s="90"/>
    </row>
    <row r="113" spans="1:12" s="150" customFormat="1" ht="18.75">
      <c r="A113" s="96" t="s">
        <v>89</v>
      </c>
      <c r="B113" s="141"/>
      <c r="C113" s="89"/>
      <c r="D113" s="87"/>
      <c r="E113" s="88" t="e">
        <f>D113/D107*100</f>
        <v>#DIV/0!</v>
      </c>
      <c r="F113" s="88" t="e">
        <f t="shared" si="17"/>
        <v>#DIV/0!</v>
      </c>
      <c r="G113" s="88" t="e">
        <f t="shared" si="14"/>
        <v>#DIV/0!</v>
      </c>
      <c r="H113" s="89">
        <f t="shared" si="18"/>
        <v>0</v>
      </c>
      <c r="I113" s="89">
        <f t="shared" si="16"/>
        <v>0</v>
      </c>
      <c r="K113" s="152"/>
      <c r="L113" s="90"/>
    </row>
    <row r="114" spans="1:12" s="150" customFormat="1" ht="37.5">
      <c r="A114" s="96" t="s">
        <v>38</v>
      </c>
      <c r="B114" s="141">
        <v>271.8</v>
      </c>
      <c r="C114" s="89">
        <v>815.5</v>
      </c>
      <c r="D114" s="87"/>
      <c r="E114" s="88" t="e">
        <f>D114/D107*100</f>
        <v>#DIV/0!</v>
      </c>
      <c r="F114" s="88">
        <f t="shared" si="17"/>
        <v>0</v>
      </c>
      <c r="G114" s="88">
        <f t="shared" si="14"/>
        <v>0</v>
      </c>
      <c r="H114" s="89">
        <f t="shared" si="18"/>
        <v>271.8</v>
      </c>
      <c r="I114" s="89">
        <f t="shared" si="16"/>
        <v>815.5</v>
      </c>
      <c r="K114" s="152"/>
      <c r="L114" s="90"/>
    </row>
    <row r="115" spans="1:12" s="150" customFormat="1" ht="18.75" hidden="1">
      <c r="A115" s="99" t="s">
        <v>43</v>
      </c>
      <c r="B115" s="138"/>
      <c r="C115" s="93"/>
      <c r="D115" s="94"/>
      <c r="E115" s="88"/>
      <c r="F115" s="88" t="e">
        <f t="shared" si="17"/>
        <v>#DIV/0!</v>
      </c>
      <c r="G115" s="95" t="e">
        <f t="shared" si="14"/>
        <v>#DIV/0!</v>
      </c>
      <c r="H115" s="93">
        <f t="shared" si="18"/>
        <v>0</v>
      </c>
      <c r="I115" s="93">
        <f t="shared" si="16"/>
        <v>0</v>
      </c>
      <c r="K115" s="152"/>
      <c r="L115" s="90"/>
    </row>
    <row r="116" spans="1:12" s="84" customFormat="1" ht="18.75" customHeight="1" hidden="1">
      <c r="A116" s="96" t="s">
        <v>90</v>
      </c>
      <c r="B116" s="139"/>
      <c r="C116" s="97"/>
      <c r="D116" s="98"/>
      <c r="E116" s="100" t="e">
        <f>D116/D107*100</f>
        <v>#DIV/0!</v>
      </c>
      <c r="F116" s="88" t="e">
        <f t="shared" si="17"/>
        <v>#DIV/0!</v>
      </c>
      <c r="G116" s="100" t="e">
        <f t="shared" si="14"/>
        <v>#DIV/0!</v>
      </c>
      <c r="H116" s="97">
        <f t="shared" si="18"/>
        <v>0</v>
      </c>
      <c r="I116" s="97">
        <f t="shared" si="16"/>
        <v>0</v>
      </c>
      <c r="K116" s="152"/>
      <c r="L116" s="90"/>
    </row>
    <row r="117" spans="1:12" s="150" customFormat="1" ht="37.5">
      <c r="A117" s="96" t="s">
        <v>47</v>
      </c>
      <c r="B117" s="141"/>
      <c r="C117" s="89"/>
      <c r="D117" s="87"/>
      <c r="E117" s="88" t="e">
        <f>D117/D107*100</f>
        <v>#DIV/0!</v>
      </c>
      <c r="F117" s="88" t="e">
        <f>D117/B117*100</f>
        <v>#DIV/0!</v>
      </c>
      <c r="G117" s="88" t="e">
        <f t="shared" si="14"/>
        <v>#DIV/0!</v>
      </c>
      <c r="H117" s="89">
        <f t="shared" si="18"/>
        <v>0</v>
      </c>
      <c r="I117" s="89">
        <f t="shared" si="16"/>
        <v>0</v>
      </c>
      <c r="K117" s="152"/>
      <c r="L117" s="90"/>
    </row>
    <row r="118" spans="1:12" s="150" customFormat="1" ht="18.75">
      <c r="A118" s="99" t="s">
        <v>88</v>
      </c>
      <c r="B118" s="148"/>
      <c r="C118" s="149"/>
      <c r="D118" s="94"/>
      <c r="E118" s="95" t="e">
        <f>D118/D117*100</f>
        <v>#DIV/0!</v>
      </c>
      <c r="F118" s="95" t="e">
        <f>D118/B118*100</f>
        <v>#DIV/0!</v>
      </c>
      <c r="G118" s="95" t="e">
        <f>D118/C118*100</f>
        <v>#DIV/0!</v>
      </c>
      <c r="H118" s="93">
        <f>B118-D118</f>
        <v>0</v>
      </c>
      <c r="I118" s="93">
        <f>C118-D118</f>
        <v>0</v>
      </c>
      <c r="K118" s="152"/>
      <c r="L118" s="90"/>
    </row>
    <row r="119" spans="1:13" s="101" customFormat="1" ht="18.75">
      <c r="A119" s="96" t="s">
        <v>15</v>
      </c>
      <c r="B119" s="141">
        <v>40.9</v>
      </c>
      <c r="C119" s="97">
        <v>122.9</v>
      </c>
      <c r="D119" s="87"/>
      <c r="E119" s="88" t="e">
        <f>D119/D107*100</f>
        <v>#DIV/0!</v>
      </c>
      <c r="F119" s="88">
        <f t="shared" si="17"/>
        <v>0</v>
      </c>
      <c r="G119" s="88">
        <f t="shared" si="14"/>
        <v>0</v>
      </c>
      <c r="H119" s="89">
        <f t="shared" si="18"/>
        <v>40.9</v>
      </c>
      <c r="I119" s="89">
        <f t="shared" si="16"/>
        <v>122.9</v>
      </c>
      <c r="K119" s="171"/>
      <c r="L119" s="172"/>
      <c r="M119" s="143"/>
    </row>
    <row r="120" spans="1:13" s="102" customFormat="1" ht="18.75">
      <c r="A120" s="99" t="s">
        <v>43</v>
      </c>
      <c r="B120" s="92">
        <v>40.7</v>
      </c>
      <c r="C120" s="93">
        <v>122.1</v>
      </c>
      <c r="D120" s="94"/>
      <c r="E120" s="95" t="e">
        <f>D120/D119*100</f>
        <v>#DIV/0!</v>
      </c>
      <c r="F120" s="95">
        <f t="shared" si="17"/>
        <v>0</v>
      </c>
      <c r="G120" s="95">
        <f t="shared" si="14"/>
        <v>0</v>
      </c>
      <c r="H120" s="93">
        <f t="shared" si="18"/>
        <v>40.7</v>
      </c>
      <c r="I120" s="93">
        <f t="shared" si="16"/>
        <v>122.1</v>
      </c>
      <c r="K120" s="171"/>
      <c r="L120" s="172"/>
      <c r="M120" s="144"/>
    </row>
    <row r="121" spans="1:13" s="101" customFormat="1" ht="18.75">
      <c r="A121" s="96" t="s">
        <v>105</v>
      </c>
      <c r="B121" s="141">
        <v>17.2</v>
      </c>
      <c r="C121" s="97">
        <v>51.5</v>
      </c>
      <c r="D121" s="87"/>
      <c r="E121" s="88" t="e">
        <f>D121/D107*100</f>
        <v>#DIV/0!</v>
      </c>
      <c r="F121" s="88">
        <f t="shared" si="17"/>
        <v>0</v>
      </c>
      <c r="G121" s="88">
        <f t="shared" si="14"/>
        <v>0</v>
      </c>
      <c r="H121" s="89">
        <f t="shared" si="18"/>
        <v>17.2</v>
      </c>
      <c r="I121" s="89">
        <f t="shared" si="16"/>
        <v>51.5</v>
      </c>
      <c r="K121" s="171"/>
      <c r="L121" s="172"/>
      <c r="M121" s="143"/>
    </row>
    <row r="122" spans="1:13" s="101" customFormat="1" ht="21.75" customHeight="1">
      <c r="A122" s="96" t="s">
        <v>94</v>
      </c>
      <c r="B122" s="141"/>
      <c r="C122" s="97"/>
      <c r="D122" s="98"/>
      <c r="E122" s="100" t="e">
        <f>D122/D107*100</f>
        <v>#DIV/0!</v>
      </c>
      <c r="F122" s="88" t="e">
        <f t="shared" si="17"/>
        <v>#DIV/0!</v>
      </c>
      <c r="G122" s="88" t="e">
        <f t="shared" si="14"/>
        <v>#DIV/0!</v>
      </c>
      <c r="H122" s="89">
        <f t="shared" si="18"/>
        <v>0</v>
      </c>
      <c r="I122" s="89">
        <f t="shared" si="16"/>
        <v>0</v>
      </c>
      <c r="J122" s="143"/>
      <c r="K122" s="171"/>
      <c r="L122" s="171"/>
      <c r="M122" s="171"/>
    </row>
    <row r="123" spans="1:13" s="103" customFormat="1" ht="18.75" hidden="1">
      <c r="A123" s="91" t="s">
        <v>80</v>
      </c>
      <c r="B123" s="138"/>
      <c r="C123" s="93"/>
      <c r="D123" s="94"/>
      <c r="E123" s="88"/>
      <c r="F123" s="95" t="e">
        <f>D123/B123*100</f>
        <v>#DIV/0!</v>
      </c>
      <c r="G123" s="95" t="e">
        <f t="shared" si="14"/>
        <v>#DIV/0!</v>
      </c>
      <c r="H123" s="93">
        <f t="shared" si="18"/>
        <v>0</v>
      </c>
      <c r="I123" s="93">
        <f t="shared" si="16"/>
        <v>0</v>
      </c>
      <c r="K123" s="171"/>
      <c r="L123" s="172"/>
      <c r="M123" s="173"/>
    </row>
    <row r="124" spans="1:13" s="103" customFormat="1" ht="18.75" hidden="1">
      <c r="A124" s="91" t="s">
        <v>49</v>
      </c>
      <c r="B124" s="138"/>
      <c r="C124" s="93"/>
      <c r="D124" s="94"/>
      <c r="E124" s="88"/>
      <c r="F124" s="95" t="e">
        <f>D124/B124*100</f>
        <v>#DIV/0!</v>
      </c>
      <c r="G124" s="95" t="e">
        <f t="shared" si="14"/>
        <v>#DIV/0!</v>
      </c>
      <c r="H124" s="93">
        <f t="shared" si="18"/>
        <v>0</v>
      </c>
      <c r="I124" s="93">
        <f t="shared" si="16"/>
        <v>0</v>
      </c>
      <c r="K124" s="171"/>
      <c r="L124" s="172"/>
      <c r="M124" s="173"/>
    </row>
    <row r="125" spans="1:13" s="101" customFormat="1" ht="37.5">
      <c r="A125" s="96" t="s">
        <v>95</v>
      </c>
      <c r="B125" s="141">
        <v>1087.6</v>
      </c>
      <c r="C125" s="97">
        <v>3262.8</v>
      </c>
      <c r="D125" s="98"/>
      <c r="E125" s="100" t="e">
        <f>D125/D107*100</f>
        <v>#DIV/0!</v>
      </c>
      <c r="F125" s="88">
        <f t="shared" si="17"/>
        <v>0</v>
      </c>
      <c r="G125" s="88">
        <f t="shared" si="14"/>
        <v>0</v>
      </c>
      <c r="H125" s="89">
        <f t="shared" si="18"/>
        <v>1087.6</v>
      </c>
      <c r="I125" s="89">
        <f t="shared" si="16"/>
        <v>3262.8</v>
      </c>
      <c r="K125" s="171"/>
      <c r="L125" s="172"/>
      <c r="M125" s="143"/>
    </row>
    <row r="126" spans="1:13" s="101" customFormat="1" ht="18.75">
      <c r="A126" s="96" t="s">
        <v>91</v>
      </c>
      <c r="B126" s="141"/>
      <c r="C126" s="97"/>
      <c r="D126" s="98"/>
      <c r="E126" s="100" t="e">
        <f>D126/D107*100</f>
        <v>#DIV/0!</v>
      </c>
      <c r="F126" s="88" t="e">
        <f t="shared" si="17"/>
        <v>#DIV/0!</v>
      </c>
      <c r="G126" s="88" t="e">
        <f t="shared" si="14"/>
        <v>#DIV/0!</v>
      </c>
      <c r="H126" s="89">
        <f t="shared" si="18"/>
        <v>0</v>
      </c>
      <c r="I126" s="89">
        <f t="shared" si="16"/>
        <v>0</v>
      </c>
      <c r="K126" s="171"/>
      <c r="L126" s="172"/>
      <c r="M126" s="143"/>
    </row>
    <row r="127" spans="1:17" s="101" customFormat="1" ht="37.5">
      <c r="A127" s="96" t="s">
        <v>100</v>
      </c>
      <c r="B127" s="141">
        <v>37.5</v>
      </c>
      <c r="C127" s="97">
        <v>112.5</v>
      </c>
      <c r="D127" s="98"/>
      <c r="E127" s="100" t="e">
        <f>D127/D107*100</f>
        <v>#DIV/0!</v>
      </c>
      <c r="F127" s="88">
        <f t="shared" si="17"/>
        <v>0</v>
      </c>
      <c r="G127" s="88">
        <f t="shared" si="14"/>
        <v>0</v>
      </c>
      <c r="H127" s="89">
        <f t="shared" si="18"/>
        <v>37.5</v>
      </c>
      <c r="I127" s="89">
        <f t="shared" si="16"/>
        <v>112.5</v>
      </c>
      <c r="K127" s="171"/>
      <c r="L127" s="172"/>
      <c r="M127" s="143"/>
      <c r="Q127" s="90"/>
    </row>
    <row r="128" spans="1:17" s="101" customFormat="1" ht="37.5">
      <c r="A128" s="96" t="s">
        <v>85</v>
      </c>
      <c r="B128" s="141">
        <v>9.3</v>
      </c>
      <c r="C128" s="97">
        <v>27.7</v>
      </c>
      <c r="D128" s="98"/>
      <c r="E128" s="100" t="e">
        <f>D128/D107*100</f>
        <v>#DIV/0!</v>
      </c>
      <c r="F128" s="88">
        <f t="shared" si="17"/>
        <v>0</v>
      </c>
      <c r="G128" s="88">
        <f t="shared" si="14"/>
        <v>0</v>
      </c>
      <c r="H128" s="89">
        <f t="shared" si="18"/>
        <v>9.3</v>
      </c>
      <c r="I128" s="89">
        <f t="shared" si="16"/>
        <v>27.7</v>
      </c>
      <c r="K128" s="171"/>
      <c r="L128" s="172"/>
      <c r="M128" s="143"/>
      <c r="Q128" s="90"/>
    </row>
    <row r="129" spans="1:13" s="101" customFormat="1" ht="18.75" hidden="1">
      <c r="A129" s="99" t="s">
        <v>83</v>
      </c>
      <c r="B129" s="139"/>
      <c r="C129" s="97"/>
      <c r="D129" s="98"/>
      <c r="E129" s="100" t="e">
        <f>D129/D108*100</f>
        <v>#DIV/0!</v>
      </c>
      <c r="F129" s="88" t="e">
        <f t="shared" si="17"/>
        <v>#DIV/0!</v>
      </c>
      <c r="G129" s="88" t="e">
        <f t="shared" si="14"/>
        <v>#DIV/0!</v>
      </c>
      <c r="H129" s="89">
        <f t="shared" si="18"/>
        <v>0</v>
      </c>
      <c r="I129" s="89">
        <f t="shared" si="16"/>
        <v>0</v>
      </c>
      <c r="K129" s="171"/>
      <c r="L129" s="172"/>
      <c r="M129" s="143"/>
    </row>
    <row r="130" spans="1:17" s="101" customFormat="1" ht="37.5">
      <c r="A130" s="96" t="s">
        <v>57</v>
      </c>
      <c r="B130" s="141">
        <v>78.5</v>
      </c>
      <c r="C130" s="97">
        <v>235.5</v>
      </c>
      <c r="D130" s="98"/>
      <c r="E130" s="100" t="e">
        <f>D130/D107*100</f>
        <v>#DIV/0!</v>
      </c>
      <c r="F130" s="88">
        <f t="shared" si="17"/>
        <v>0</v>
      </c>
      <c r="G130" s="88">
        <f t="shared" si="14"/>
        <v>0</v>
      </c>
      <c r="H130" s="89">
        <f t="shared" si="18"/>
        <v>78.5</v>
      </c>
      <c r="I130" s="89">
        <f t="shared" si="16"/>
        <v>235.5</v>
      </c>
      <c r="K130" s="171"/>
      <c r="L130" s="172"/>
      <c r="M130" s="143"/>
      <c r="Q130" s="90"/>
    </row>
    <row r="131" spans="1:17" s="102" customFormat="1" ht="18.75">
      <c r="A131" s="91" t="s">
        <v>88</v>
      </c>
      <c r="B131" s="92">
        <v>8</v>
      </c>
      <c r="C131" s="93">
        <v>23.9</v>
      </c>
      <c r="D131" s="94"/>
      <c r="E131" s="95" t="e">
        <f>D131/D130*100</f>
        <v>#DIV/0!</v>
      </c>
      <c r="F131" s="95">
        <f>D131/B131*100</f>
        <v>0</v>
      </c>
      <c r="G131" s="95">
        <f t="shared" si="14"/>
        <v>0</v>
      </c>
      <c r="H131" s="93">
        <f t="shared" si="18"/>
        <v>8</v>
      </c>
      <c r="I131" s="93">
        <f t="shared" si="16"/>
        <v>23.9</v>
      </c>
      <c r="K131" s="171"/>
      <c r="L131" s="172"/>
      <c r="M131" s="144"/>
      <c r="Q131" s="134"/>
    </row>
    <row r="132" spans="1:13" s="101" customFormat="1" ht="37.5">
      <c r="A132" s="96" t="s">
        <v>103</v>
      </c>
      <c r="B132" s="141">
        <v>40.4</v>
      </c>
      <c r="C132" s="97">
        <v>121.2</v>
      </c>
      <c r="D132" s="98"/>
      <c r="E132" s="100" t="e">
        <f>D132/D107*100</f>
        <v>#DIV/0!</v>
      </c>
      <c r="F132" s="88">
        <f t="shared" si="17"/>
        <v>0</v>
      </c>
      <c r="G132" s="88">
        <f t="shared" si="14"/>
        <v>0</v>
      </c>
      <c r="H132" s="89">
        <f t="shared" si="18"/>
        <v>40.4</v>
      </c>
      <c r="I132" s="89">
        <f t="shared" si="16"/>
        <v>121.2</v>
      </c>
      <c r="K132" s="171"/>
      <c r="L132" s="172"/>
      <c r="M132" s="143"/>
    </row>
    <row r="133" spans="1:13" s="102" customFormat="1" ht="18.75" hidden="1">
      <c r="A133" s="99" t="s">
        <v>43</v>
      </c>
      <c r="B133" s="138"/>
      <c r="C133" s="93"/>
      <c r="D133" s="94"/>
      <c r="E133" s="95"/>
      <c r="F133" s="95" t="e">
        <f>D133/B133*100</f>
        <v>#DIV/0!</v>
      </c>
      <c r="G133" s="95" t="e">
        <f t="shared" si="14"/>
        <v>#DIV/0!</v>
      </c>
      <c r="H133" s="93">
        <f t="shared" si="18"/>
        <v>0</v>
      </c>
      <c r="I133" s="93">
        <f t="shared" si="16"/>
        <v>0</v>
      </c>
      <c r="K133" s="171"/>
      <c r="L133" s="172"/>
      <c r="M133" s="144"/>
    </row>
    <row r="134" spans="1:13" s="101" customFormat="1" ht="35.25" customHeight="1" hidden="1">
      <c r="A134" s="96" t="s">
        <v>102</v>
      </c>
      <c r="B134" s="139"/>
      <c r="C134" s="97"/>
      <c r="D134" s="98"/>
      <c r="E134" s="100" t="e">
        <f>D134/D107*100</f>
        <v>#DIV/0!</v>
      </c>
      <c r="F134" s="88" t="e">
        <f t="shared" si="17"/>
        <v>#DIV/0!</v>
      </c>
      <c r="G134" s="88" t="e">
        <f t="shared" si="14"/>
        <v>#DIV/0!</v>
      </c>
      <c r="H134" s="89">
        <f t="shared" si="18"/>
        <v>0</v>
      </c>
      <c r="I134" s="89">
        <f>C134-D134</f>
        <v>0</v>
      </c>
      <c r="K134" s="171"/>
      <c r="L134" s="172"/>
      <c r="M134" s="143"/>
    </row>
    <row r="135" spans="1:13" s="101" customFormat="1" ht="21.75" customHeight="1" hidden="1">
      <c r="A135" s="96" t="s">
        <v>101</v>
      </c>
      <c r="B135" s="139"/>
      <c r="C135" s="97"/>
      <c r="D135" s="98"/>
      <c r="E135" s="100" t="e">
        <f>D135/D107*100</f>
        <v>#DIV/0!</v>
      </c>
      <c r="F135" s="88" t="e">
        <f t="shared" si="17"/>
        <v>#DIV/0!</v>
      </c>
      <c r="G135" s="88" t="e">
        <f t="shared" si="14"/>
        <v>#DIV/0!</v>
      </c>
      <c r="H135" s="89">
        <f t="shared" si="18"/>
        <v>0</v>
      </c>
      <c r="I135" s="89">
        <f t="shared" si="16"/>
        <v>0</v>
      </c>
      <c r="K135" s="171"/>
      <c r="L135" s="172"/>
      <c r="M135" s="143"/>
    </row>
    <row r="136" spans="1:13" s="101" customFormat="1" ht="35.25" customHeight="1">
      <c r="A136" s="96" t="s">
        <v>87</v>
      </c>
      <c r="B136" s="141">
        <v>123.6</v>
      </c>
      <c r="C136" s="97">
        <v>370.8</v>
      </c>
      <c r="D136" s="98"/>
      <c r="E136" s="100" t="e">
        <f>D136/D107*100</f>
        <v>#DIV/0!</v>
      </c>
      <c r="F136" s="88">
        <f t="shared" si="17"/>
        <v>0</v>
      </c>
      <c r="G136" s="88">
        <f t="shared" si="14"/>
        <v>0</v>
      </c>
      <c r="H136" s="89">
        <f t="shared" si="18"/>
        <v>123.6</v>
      </c>
      <c r="I136" s="89">
        <f t="shared" si="16"/>
        <v>370.8</v>
      </c>
      <c r="K136" s="171"/>
      <c r="L136" s="172"/>
      <c r="M136" s="143"/>
    </row>
    <row r="137" spans="1:13" s="101" customFormat="1" ht="39" customHeight="1">
      <c r="A137" s="96" t="s">
        <v>54</v>
      </c>
      <c r="B137" s="141">
        <v>29.2</v>
      </c>
      <c r="C137" s="97">
        <v>87.5</v>
      </c>
      <c r="D137" s="98"/>
      <c r="E137" s="100" t="e">
        <f>D137/D107*100</f>
        <v>#DIV/0!</v>
      </c>
      <c r="F137" s="88">
        <f t="shared" si="17"/>
        <v>0</v>
      </c>
      <c r="G137" s="88">
        <f t="shared" si="14"/>
        <v>0</v>
      </c>
      <c r="H137" s="89">
        <f t="shared" si="18"/>
        <v>29.2</v>
      </c>
      <c r="I137" s="89">
        <f t="shared" si="16"/>
        <v>87.5</v>
      </c>
      <c r="K137" s="171"/>
      <c r="L137" s="172"/>
      <c r="M137" s="143"/>
    </row>
    <row r="138" spans="1:13" s="102" customFormat="1" ht="18.75">
      <c r="A138" s="91" t="s">
        <v>88</v>
      </c>
      <c r="B138" s="92">
        <v>9.1</v>
      </c>
      <c r="C138" s="93">
        <v>27.5</v>
      </c>
      <c r="D138" s="94"/>
      <c r="E138" s="95"/>
      <c r="F138" s="88">
        <f>D138/B138*100</f>
        <v>0</v>
      </c>
      <c r="G138" s="95">
        <f>D138/C138*100</f>
        <v>0</v>
      </c>
      <c r="H138" s="93">
        <f>B138-D138</f>
        <v>9.1</v>
      </c>
      <c r="I138" s="93">
        <f>C138-D138</f>
        <v>27.5</v>
      </c>
      <c r="K138" s="171"/>
      <c r="L138" s="172"/>
      <c r="M138" s="144"/>
    </row>
    <row r="139" spans="1:13" s="101" customFormat="1" ht="32.25" customHeight="1">
      <c r="A139" s="96" t="s">
        <v>84</v>
      </c>
      <c r="B139" s="141">
        <v>50.6</v>
      </c>
      <c r="C139" s="97">
        <v>151.9</v>
      </c>
      <c r="D139" s="98"/>
      <c r="E139" s="100" t="e">
        <f>D139/D107*100</f>
        <v>#DIV/0!</v>
      </c>
      <c r="F139" s="88">
        <f>D139/B139*100</f>
        <v>0</v>
      </c>
      <c r="G139" s="88">
        <f>D139/C139*100</f>
        <v>0</v>
      </c>
      <c r="H139" s="89">
        <f t="shared" si="18"/>
        <v>50.6</v>
      </c>
      <c r="I139" s="89">
        <f t="shared" si="16"/>
        <v>151.9</v>
      </c>
      <c r="K139" s="171"/>
      <c r="L139" s="172"/>
      <c r="M139" s="143"/>
    </row>
    <row r="140" spans="1:13" s="102" customFormat="1" ht="18.75">
      <c r="A140" s="91" t="s">
        <v>25</v>
      </c>
      <c r="B140" s="92">
        <v>49.6</v>
      </c>
      <c r="C140" s="93">
        <v>147.9</v>
      </c>
      <c r="D140" s="94"/>
      <c r="E140" s="95" t="e">
        <f>D140/D139*100</f>
        <v>#DIV/0!</v>
      </c>
      <c r="F140" s="95">
        <f t="shared" si="17"/>
        <v>0</v>
      </c>
      <c r="G140" s="95">
        <f>D140/C140*100</f>
        <v>0</v>
      </c>
      <c r="H140" s="93">
        <f t="shared" si="18"/>
        <v>49.6</v>
      </c>
      <c r="I140" s="93">
        <f t="shared" si="16"/>
        <v>147.9</v>
      </c>
      <c r="K140" s="171"/>
      <c r="L140" s="172"/>
      <c r="M140" s="144"/>
    </row>
    <row r="141" spans="1:13" s="101" customFormat="1" ht="18.75">
      <c r="A141" s="96" t="s">
        <v>96</v>
      </c>
      <c r="B141" s="141">
        <v>146.7</v>
      </c>
      <c r="C141" s="97">
        <v>440</v>
      </c>
      <c r="D141" s="98"/>
      <c r="E141" s="100" t="e">
        <f>D141/D107*100</f>
        <v>#DIV/0!</v>
      </c>
      <c r="F141" s="88">
        <f t="shared" si="17"/>
        <v>0</v>
      </c>
      <c r="G141" s="88">
        <f t="shared" si="14"/>
        <v>0</v>
      </c>
      <c r="H141" s="89">
        <f t="shared" si="18"/>
        <v>146.7</v>
      </c>
      <c r="I141" s="89">
        <f t="shared" si="16"/>
        <v>440</v>
      </c>
      <c r="J141" s="143"/>
      <c r="K141" s="171"/>
      <c r="L141" s="172"/>
      <c r="M141" s="143"/>
    </row>
    <row r="142" spans="1:13" s="102" customFormat="1" ht="18.75">
      <c r="A142" s="99" t="s">
        <v>43</v>
      </c>
      <c r="B142" s="92">
        <v>134.5</v>
      </c>
      <c r="C142" s="93">
        <v>402.6</v>
      </c>
      <c r="D142" s="94"/>
      <c r="E142" s="95" t="e">
        <f>D142/D141*100</f>
        <v>#DIV/0!</v>
      </c>
      <c r="F142" s="95">
        <f aca="true" t="shared" si="19" ref="F142:F151">D142/B142*100</f>
        <v>0</v>
      </c>
      <c r="G142" s="95">
        <f t="shared" si="14"/>
        <v>0</v>
      </c>
      <c r="H142" s="93">
        <f t="shared" si="18"/>
        <v>134.5</v>
      </c>
      <c r="I142" s="93">
        <f t="shared" si="16"/>
        <v>402.6</v>
      </c>
      <c r="J142" s="144"/>
      <c r="K142" s="171"/>
      <c r="L142" s="172"/>
      <c r="M142" s="144"/>
    </row>
    <row r="143" spans="1:13" s="102" customFormat="1" ht="18.75">
      <c r="A143" s="91" t="s">
        <v>25</v>
      </c>
      <c r="B143" s="92">
        <v>9.1</v>
      </c>
      <c r="C143" s="93">
        <v>24.1</v>
      </c>
      <c r="D143" s="94"/>
      <c r="E143" s="95" t="e">
        <f>D143/D141*100</f>
        <v>#DIV/0!</v>
      </c>
      <c r="F143" s="95">
        <f t="shared" si="19"/>
        <v>0</v>
      </c>
      <c r="G143" s="95">
        <f>D143/C143*100</f>
        <v>0</v>
      </c>
      <c r="H143" s="93">
        <f t="shared" si="18"/>
        <v>9.1</v>
      </c>
      <c r="I143" s="93">
        <f t="shared" si="16"/>
        <v>24.1</v>
      </c>
      <c r="J143" s="144"/>
      <c r="K143" s="171"/>
      <c r="L143" s="172"/>
      <c r="M143" s="174"/>
    </row>
    <row r="144" spans="1:13" s="101" customFormat="1" ht="33.75" customHeight="1" hidden="1">
      <c r="A144" s="104" t="s">
        <v>56</v>
      </c>
      <c r="B144" s="141"/>
      <c r="C144" s="97"/>
      <c r="D144" s="98"/>
      <c r="E144" s="100" t="e">
        <f>D144/D107*100</f>
        <v>#DIV/0!</v>
      </c>
      <c r="F144" s="88" t="e">
        <f t="shared" si="19"/>
        <v>#DIV/0!</v>
      </c>
      <c r="G144" s="88" t="e">
        <f t="shared" si="14"/>
        <v>#DIV/0!</v>
      </c>
      <c r="H144" s="89">
        <f t="shared" si="18"/>
        <v>0</v>
      </c>
      <c r="I144" s="89">
        <f t="shared" si="16"/>
        <v>0</v>
      </c>
      <c r="J144" s="143"/>
      <c r="K144" s="171"/>
      <c r="L144" s="172"/>
      <c r="M144" s="143"/>
    </row>
    <row r="145" spans="1:13" s="101" customFormat="1" ht="18.75" hidden="1">
      <c r="A145" s="104" t="s">
        <v>92</v>
      </c>
      <c r="B145" s="139"/>
      <c r="C145" s="97"/>
      <c r="D145" s="98"/>
      <c r="E145" s="100" t="e">
        <f>D145/D107*100</f>
        <v>#DIV/0!</v>
      </c>
      <c r="F145" s="88" t="e">
        <f>D145/B145*100</f>
        <v>#DIV/0!</v>
      </c>
      <c r="G145" s="88" t="e">
        <f t="shared" si="14"/>
        <v>#DIV/0!</v>
      </c>
      <c r="H145" s="89">
        <f t="shared" si="18"/>
        <v>0</v>
      </c>
      <c r="I145" s="89">
        <f t="shared" si="16"/>
        <v>0</v>
      </c>
      <c r="J145" s="143"/>
      <c r="K145" s="171"/>
      <c r="L145" s="172"/>
      <c r="M145" s="143"/>
    </row>
    <row r="146" spans="1:13" s="101" customFormat="1" ht="18.75">
      <c r="A146" s="104" t="s">
        <v>97</v>
      </c>
      <c r="B146" s="141">
        <v>8064.3</v>
      </c>
      <c r="C146" s="97">
        <v>24193</v>
      </c>
      <c r="D146" s="98"/>
      <c r="E146" s="100" t="e">
        <f>D146/D107*100</f>
        <v>#DIV/0!</v>
      </c>
      <c r="F146" s="88">
        <f t="shared" si="19"/>
        <v>0</v>
      </c>
      <c r="G146" s="88">
        <f t="shared" si="14"/>
        <v>0</v>
      </c>
      <c r="H146" s="89">
        <f t="shared" si="18"/>
        <v>8064.3</v>
      </c>
      <c r="I146" s="89">
        <f t="shared" si="16"/>
        <v>24193</v>
      </c>
      <c r="J146" s="143"/>
      <c r="K146" s="171"/>
      <c r="L146" s="172"/>
      <c r="M146" s="143"/>
    </row>
    <row r="147" spans="1:13" s="101" customFormat="1" ht="18.75" hidden="1">
      <c r="A147" s="104" t="s">
        <v>86</v>
      </c>
      <c r="B147" s="139"/>
      <c r="C147" s="97"/>
      <c r="D147" s="98"/>
      <c r="E147" s="100" t="e">
        <f>D147/D107*100</f>
        <v>#DIV/0!</v>
      </c>
      <c r="F147" s="88" t="e">
        <f t="shared" si="19"/>
        <v>#DIV/0!</v>
      </c>
      <c r="G147" s="88" t="e">
        <f t="shared" si="14"/>
        <v>#DIV/0!</v>
      </c>
      <c r="H147" s="89">
        <f t="shared" si="18"/>
        <v>0</v>
      </c>
      <c r="I147" s="89">
        <f t="shared" si="16"/>
        <v>0</v>
      </c>
      <c r="J147" s="143"/>
      <c r="K147" s="171"/>
      <c r="L147" s="172"/>
      <c r="M147" s="143"/>
    </row>
    <row r="148" spans="1:13" s="101" customFormat="1" ht="37.5" hidden="1">
      <c r="A148" s="104" t="s">
        <v>104</v>
      </c>
      <c r="B148" s="139"/>
      <c r="C148" s="97"/>
      <c r="D148" s="98"/>
      <c r="E148" s="100" t="e">
        <f>D148/D109*100</f>
        <v>#DIV/0!</v>
      </c>
      <c r="F148" s="88" t="e">
        <f>D148/B148*100</f>
        <v>#DIV/0!</v>
      </c>
      <c r="G148" s="88" t="e">
        <f>D148/C148*100</f>
        <v>#DIV/0!</v>
      </c>
      <c r="H148" s="89">
        <f>B148-D148</f>
        <v>0</v>
      </c>
      <c r="I148" s="89">
        <f>C148-D148</f>
        <v>0</v>
      </c>
      <c r="J148" s="143"/>
      <c r="K148" s="171"/>
      <c r="L148" s="172"/>
      <c r="M148" s="143"/>
    </row>
    <row r="149" spans="1:13" s="101" customFormat="1" ht="18.75">
      <c r="A149" s="96" t="s">
        <v>98</v>
      </c>
      <c r="B149" s="141"/>
      <c r="C149" s="97">
        <v>29.5</v>
      </c>
      <c r="D149" s="98"/>
      <c r="E149" s="100" t="e">
        <f>D149/D107*100</f>
        <v>#DIV/0!</v>
      </c>
      <c r="F149" s="88" t="e">
        <f t="shared" si="19"/>
        <v>#DIV/0!</v>
      </c>
      <c r="G149" s="88">
        <f t="shared" si="14"/>
        <v>0</v>
      </c>
      <c r="H149" s="89">
        <f t="shared" si="18"/>
        <v>0</v>
      </c>
      <c r="I149" s="89">
        <f t="shared" si="16"/>
        <v>29.5</v>
      </c>
      <c r="J149" s="143"/>
      <c r="K149" s="171"/>
      <c r="L149" s="172"/>
      <c r="M149" s="143"/>
    </row>
    <row r="150" spans="1:13" s="101" customFormat="1" ht="18" customHeight="1">
      <c r="A150" s="96" t="s">
        <v>77</v>
      </c>
      <c r="B150" s="141"/>
      <c r="C150" s="97"/>
      <c r="D150" s="98"/>
      <c r="E150" s="100" t="e">
        <f>D150/D107*100</f>
        <v>#DIV/0!</v>
      </c>
      <c r="F150" s="88" t="e">
        <f t="shared" si="19"/>
        <v>#DIV/0!</v>
      </c>
      <c r="G150" s="88" t="e">
        <f t="shared" si="14"/>
        <v>#DIV/0!</v>
      </c>
      <c r="H150" s="89">
        <f t="shared" si="18"/>
        <v>0</v>
      </c>
      <c r="I150" s="89">
        <f t="shared" si="16"/>
        <v>0</v>
      </c>
      <c r="J150" s="143"/>
      <c r="K150" s="171"/>
      <c r="L150" s="172"/>
      <c r="M150" s="143"/>
    </row>
    <row r="151" spans="1:13" s="101" customFormat="1" ht="19.5" customHeight="1">
      <c r="A151" s="96" t="s">
        <v>50</v>
      </c>
      <c r="B151" s="141">
        <v>9702</v>
      </c>
      <c r="C151" s="97">
        <v>10263.858</v>
      </c>
      <c r="D151" s="98"/>
      <c r="E151" s="100" t="e">
        <f>D151/D107*100</f>
        <v>#DIV/0!</v>
      </c>
      <c r="F151" s="88">
        <f t="shared" si="19"/>
        <v>0</v>
      </c>
      <c r="G151" s="88">
        <f t="shared" si="14"/>
        <v>0</v>
      </c>
      <c r="H151" s="89">
        <f t="shared" si="18"/>
        <v>9702</v>
      </c>
      <c r="I151" s="89">
        <f>C151-D151</f>
        <v>10263.858</v>
      </c>
      <c r="K151" s="171"/>
      <c r="L151" s="172"/>
      <c r="M151" s="143"/>
    </row>
    <row r="152" spans="1:13" s="101" customFormat="1" ht="18.75">
      <c r="A152" s="96" t="s">
        <v>99</v>
      </c>
      <c r="B152" s="141">
        <f>3519.3+2140.7</f>
        <v>5660</v>
      </c>
      <c r="C152" s="97">
        <f>10558+6422</f>
        <v>16980</v>
      </c>
      <c r="D152" s="98"/>
      <c r="E152" s="100" t="e">
        <f>D152/D107*100</f>
        <v>#DIV/0!</v>
      </c>
      <c r="F152" s="88">
        <f t="shared" si="17"/>
        <v>0</v>
      </c>
      <c r="G152" s="88">
        <f t="shared" si="14"/>
        <v>0</v>
      </c>
      <c r="H152" s="89">
        <f t="shared" si="18"/>
        <v>5660</v>
      </c>
      <c r="I152" s="89">
        <f t="shared" si="16"/>
        <v>16980</v>
      </c>
      <c r="K152" s="171"/>
      <c r="L152" s="172"/>
      <c r="M152" s="143"/>
    </row>
    <row r="153" spans="1:13" s="2" customFormat="1" ht="19.5" thickBot="1">
      <c r="A153" s="26" t="s">
        <v>29</v>
      </c>
      <c r="B153" s="142"/>
      <c r="C153" s="59"/>
      <c r="D153" s="40">
        <f>D43+D69+D72+D77+D79+D87+D102+D107+D100+D84+D98</f>
        <v>0</v>
      </c>
      <c r="E153" s="14"/>
      <c r="F153" s="14"/>
      <c r="G153" s="6"/>
      <c r="H153" s="48"/>
      <c r="I153" s="40"/>
      <c r="K153" s="171"/>
      <c r="L153" s="175"/>
      <c r="M153" s="143"/>
    </row>
    <row r="154" spans="1:13" ht="19.5" thickBot="1">
      <c r="A154" s="11" t="s">
        <v>18</v>
      </c>
      <c r="B154" s="36">
        <f>B6+B18+B33+B43+B51+B59+B69+B72+B77+B79+B87+B90+B95+B102+B107+B100+B84+B98+B45</f>
        <v>163543.4</v>
      </c>
      <c r="C154" s="36">
        <f>C6+C18+C33+C43+C51+C59+C69+C72+C77+C79+C87+C90+C95+C102+C107+C100+C84+C98+C45</f>
        <v>471817.55799999996</v>
      </c>
      <c r="D154" s="36">
        <f>D6+D18+D33+D43+D51+D59+D69+D72+D77+D79+D87+D90+D95+D102+D107+D100+D84+D98+D45</f>
        <v>244</v>
      </c>
      <c r="E154" s="25">
        <v>100</v>
      </c>
      <c r="F154" s="3">
        <f>D154/B154*100</f>
        <v>0.1491958709431258</v>
      </c>
      <c r="G154" s="3">
        <f aca="true" t="shared" si="20" ref="G154:G160">D154/C154*100</f>
        <v>0.051714904598781385</v>
      </c>
      <c r="H154" s="36">
        <f aca="true" t="shared" si="21" ref="H154:H160">B154-D154</f>
        <v>163299.4</v>
      </c>
      <c r="I154" s="36">
        <f aca="true" t="shared" si="22" ref="I154:I160">C154-D154</f>
        <v>471573.55799999996</v>
      </c>
      <c r="K154" s="176"/>
      <c r="L154" s="177"/>
      <c r="M154" s="151"/>
    </row>
    <row r="155" spans="1:13" ht="18.75">
      <c r="A155" s="15" t="s">
        <v>5</v>
      </c>
      <c r="B155" s="47">
        <f>B8+B20+B34+B52+B60+B91+B115+B120+B46+B142+B133+B103</f>
        <v>75838.2</v>
      </c>
      <c r="C155" s="47">
        <f>C8+C20+C34+C52+C60+C91+C115+C120+C46+C142+C133+C103</f>
        <v>223113.50000000003</v>
      </c>
      <c r="D155" s="47">
        <f>D8+D20+D34+D52+D60+D91+D115+D120+D46+D142+D133+D103</f>
        <v>244</v>
      </c>
      <c r="E155" s="6">
        <f>D155/D154*100</f>
        <v>100</v>
      </c>
      <c r="F155" s="6">
        <f aca="true" t="shared" si="23" ref="F155:F160">D155/B155*100</f>
        <v>0.3217375939829796</v>
      </c>
      <c r="G155" s="6">
        <f t="shared" si="20"/>
        <v>0.10936137884977824</v>
      </c>
      <c r="H155" s="48">
        <f t="shared" si="21"/>
        <v>75594.2</v>
      </c>
      <c r="I155" s="58">
        <f t="shared" si="22"/>
        <v>222869.50000000003</v>
      </c>
      <c r="K155" s="171"/>
      <c r="L155" s="177"/>
      <c r="M155" s="151"/>
    </row>
    <row r="156" spans="1:13" ht="18.75">
      <c r="A156" s="15" t="s">
        <v>0</v>
      </c>
      <c r="B156" s="48">
        <f>B11+B23+B36+B55+B62+B92+B49+B143+B109+B112+B96+B140+B129</f>
        <v>10629.800000000001</v>
      </c>
      <c r="C156" s="48">
        <f>C11+C23+C36+C55+C62+C92+C49+C143+C109+C112+C96+C140+C129</f>
        <v>35533.6</v>
      </c>
      <c r="D156" s="48">
        <f>D11+D23+D36+D55+D62+D92+D49+D143+D109+D112+D96+D140+D129</f>
        <v>0</v>
      </c>
      <c r="E156" s="6">
        <f>D156/D154*100</f>
        <v>0</v>
      </c>
      <c r="F156" s="6">
        <f t="shared" si="23"/>
        <v>0</v>
      </c>
      <c r="G156" s="6">
        <f t="shared" si="20"/>
        <v>0</v>
      </c>
      <c r="H156" s="48">
        <f>B156-D156</f>
        <v>10629.800000000001</v>
      </c>
      <c r="I156" s="58">
        <f t="shared" si="22"/>
        <v>35533.6</v>
      </c>
      <c r="K156" s="171"/>
      <c r="L156" s="178"/>
      <c r="M156" s="151"/>
    </row>
    <row r="157" spans="1:12" ht="18.75">
      <c r="A157" s="15" t="s">
        <v>1</v>
      </c>
      <c r="B157" s="47">
        <f>B22+B10+B54+B48+B61+B35+B124</f>
        <v>4297</v>
      </c>
      <c r="C157" s="47">
        <f>C22+C10+C54+C48+C61+C35+C124</f>
        <v>13618.5</v>
      </c>
      <c r="D157" s="47">
        <f>D22+D10+D54+D48+D61+D35+D124</f>
        <v>0</v>
      </c>
      <c r="E157" s="6">
        <f>D157/D154*100</f>
        <v>0</v>
      </c>
      <c r="F157" s="6">
        <f t="shared" si="23"/>
        <v>0</v>
      </c>
      <c r="G157" s="6">
        <f t="shared" si="20"/>
        <v>0</v>
      </c>
      <c r="H157" s="48">
        <f t="shared" si="21"/>
        <v>4297</v>
      </c>
      <c r="I157" s="58">
        <f t="shared" si="22"/>
        <v>13618.5</v>
      </c>
      <c r="K157" s="152"/>
      <c r="L157" s="156"/>
    </row>
    <row r="158" spans="1:12" ht="21" customHeight="1">
      <c r="A158" s="15" t="s">
        <v>14</v>
      </c>
      <c r="B158" s="47">
        <f>B12+B24+B104+B63+B38+B93+B131+B56+B138+B118</f>
        <v>6121.4</v>
      </c>
      <c r="C158" s="47">
        <f>C12+C24+C104+C63+C38+C93+C131+C56+C138+C118</f>
        <v>18430.100000000002</v>
      </c>
      <c r="D158" s="47">
        <f>D12+D24+D104+D63+D38+D93+D131+D56+D138+D118</f>
        <v>0</v>
      </c>
      <c r="E158" s="6">
        <f>D158/D154*100</f>
        <v>0</v>
      </c>
      <c r="F158" s="6">
        <f t="shared" si="23"/>
        <v>0</v>
      </c>
      <c r="G158" s="6">
        <f t="shared" si="20"/>
        <v>0</v>
      </c>
      <c r="H158" s="48">
        <f>B158-D158</f>
        <v>6121.4</v>
      </c>
      <c r="I158" s="58">
        <f t="shared" si="22"/>
        <v>18430.100000000002</v>
      </c>
      <c r="K158" s="152"/>
      <c r="L158" s="157"/>
    </row>
    <row r="159" spans="1:12" ht="18.75">
      <c r="A159" s="15" t="s">
        <v>2</v>
      </c>
      <c r="B159" s="47">
        <f>B9+B21+B47+B53+B123</f>
        <v>0</v>
      </c>
      <c r="C159" s="47">
        <f>C9+C21+C47+C53+C123</f>
        <v>0</v>
      </c>
      <c r="D159" s="47">
        <f>D9+D21+D47+D53+D123</f>
        <v>0</v>
      </c>
      <c r="E159" s="6">
        <f>D159/D154*100</f>
        <v>0</v>
      </c>
      <c r="F159" s="6" t="e">
        <f t="shared" si="23"/>
        <v>#DIV/0!</v>
      </c>
      <c r="G159" s="6" t="e">
        <f t="shared" si="20"/>
        <v>#DIV/0!</v>
      </c>
      <c r="H159" s="48">
        <f t="shared" si="21"/>
        <v>0</v>
      </c>
      <c r="I159" s="58">
        <f t="shared" si="22"/>
        <v>0</v>
      </c>
      <c r="K159" s="152"/>
      <c r="L159" s="156"/>
    </row>
    <row r="160" spans="1:12" ht="19.5" thickBot="1">
      <c r="A160" s="80" t="s">
        <v>27</v>
      </c>
      <c r="B160" s="60">
        <f>B154-B155-B156-B157-B158-B159</f>
        <v>66657</v>
      </c>
      <c r="C160" s="60">
        <f>C154-C155-C156-C157-C158-C159</f>
        <v>181121.85799999992</v>
      </c>
      <c r="D160" s="60">
        <f>D154-D155-D156-D157-D158-D159</f>
        <v>0</v>
      </c>
      <c r="E160" s="28">
        <f>D160/D154*100</f>
        <v>0</v>
      </c>
      <c r="F160" s="28">
        <f t="shared" si="23"/>
        <v>0</v>
      </c>
      <c r="G160" s="28">
        <f t="shared" si="20"/>
        <v>0</v>
      </c>
      <c r="H160" s="81">
        <f t="shared" si="21"/>
        <v>66657</v>
      </c>
      <c r="I160" s="81">
        <f t="shared" si="22"/>
        <v>181121.85799999992</v>
      </c>
      <c r="K160" s="152"/>
      <c r="L160" s="157"/>
    </row>
    <row r="161" spans="7:8" ht="12.75">
      <c r="G161" s="158"/>
      <c r="H161" s="158"/>
    </row>
    <row r="162" spans="3:11" ht="12.75">
      <c r="C162" s="152"/>
      <c r="G162" s="158"/>
      <c r="H162" s="158"/>
      <c r="I162" s="158"/>
      <c r="K162" s="159"/>
    </row>
    <row r="163" spans="4:11" ht="12.75">
      <c r="D163" s="152"/>
      <c r="G163" s="158"/>
      <c r="H163" s="158"/>
      <c r="K163" s="159"/>
    </row>
    <row r="164" spans="7:11" ht="12.75">
      <c r="G164" s="158"/>
      <c r="H164" s="158"/>
      <c r="K164" s="159"/>
    </row>
    <row r="165" spans="2:8" ht="12.75">
      <c r="B165" s="160"/>
      <c r="C165" s="160"/>
      <c r="D165" s="152"/>
      <c r="G165" s="158"/>
      <c r="H165" s="158"/>
    </row>
    <row r="166" spans="7:8" ht="12.75">
      <c r="G166" s="158"/>
      <c r="H166" s="158"/>
    </row>
    <row r="167" spans="2:8" ht="12.75">
      <c r="B167" s="160"/>
      <c r="C167" s="160"/>
      <c r="D167" s="160"/>
      <c r="G167" s="158"/>
      <c r="H167" s="158"/>
    </row>
    <row r="168" spans="2:8" ht="12.75">
      <c r="B168" s="160"/>
      <c r="G168" s="158"/>
      <c r="H168" s="158"/>
    </row>
    <row r="169" spans="2:8" ht="12.75">
      <c r="B169" s="160"/>
      <c r="C169" s="152"/>
      <c r="G169" s="158"/>
      <c r="H169" s="158"/>
    </row>
    <row r="170" spans="7:8" ht="12.75">
      <c r="G170" s="158"/>
      <c r="H170" s="158"/>
    </row>
    <row r="171" spans="7:8" ht="12.75">
      <c r="G171" s="158"/>
      <c r="H171" s="158"/>
    </row>
    <row r="172" spans="7:8" ht="12.75">
      <c r="G172" s="158"/>
      <c r="H172" s="158"/>
    </row>
    <row r="173" spans="7:8" ht="12.75">
      <c r="G173" s="158"/>
      <c r="H173" s="158"/>
    </row>
    <row r="174" spans="7:8" ht="12.75">
      <c r="G174" s="158"/>
      <c r="H174" s="158"/>
    </row>
    <row r="175" spans="3:8" ht="12.75">
      <c r="C175" s="152"/>
      <c r="G175" s="158"/>
      <c r="H175" s="158"/>
    </row>
    <row r="176" spans="7:8" ht="12.75">
      <c r="G176" s="158"/>
      <c r="H176" s="158"/>
    </row>
    <row r="177" spans="7:8" ht="12.75">
      <c r="G177" s="158"/>
      <c r="H177" s="158"/>
    </row>
    <row r="178" spans="7:8" ht="12.75">
      <c r="G178" s="158"/>
      <c r="H178" s="158"/>
    </row>
    <row r="179" spans="7:8" ht="12.75">
      <c r="G179" s="158"/>
      <c r="H179" s="158"/>
    </row>
    <row r="180" spans="7:8" ht="12.75">
      <c r="G180" s="158"/>
      <c r="H180" s="158"/>
    </row>
    <row r="181" spans="7:8" ht="12.75">
      <c r="G181" s="158"/>
      <c r="H181" s="158"/>
    </row>
    <row r="182" spans="7:8" ht="12.75">
      <c r="G182" s="158"/>
      <c r="H182" s="158"/>
    </row>
    <row r="183" spans="7:8" ht="12.75">
      <c r="G183" s="158"/>
      <c r="H183" s="158"/>
    </row>
    <row r="184" spans="7:8" ht="12.75">
      <c r="G184" s="158"/>
      <c r="H184" s="158"/>
    </row>
    <row r="185" spans="7:8" ht="12.75">
      <c r="G185" s="158"/>
      <c r="H185" s="158"/>
    </row>
    <row r="186" spans="7:8" ht="12.75">
      <c r="G186" s="158"/>
      <c r="H186" s="158"/>
    </row>
    <row r="187" spans="7:8" ht="12.75">
      <c r="G187" s="158"/>
      <c r="H187" s="158"/>
    </row>
    <row r="188" spans="7:8" ht="12.75">
      <c r="G188" s="158"/>
      <c r="H188" s="158"/>
    </row>
    <row r="189" spans="7:8" ht="12.75">
      <c r="G189" s="158"/>
      <c r="H189" s="158"/>
    </row>
    <row r="190" spans="7:8" ht="12.75">
      <c r="G190" s="158"/>
      <c r="H190" s="158"/>
    </row>
    <row r="191" spans="7:8" ht="12.75">
      <c r="G191" s="158"/>
      <c r="H191" s="158"/>
    </row>
    <row r="192" spans="7:8" ht="12.75">
      <c r="G192" s="158"/>
      <c r="H192" s="158"/>
    </row>
    <row r="193" spans="7:8" ht="12.75">
      <c r="G193" s="158"/>
      <c r="H193" s="158"/>
    </row>
    <row r="194" spans="7:8" ht="12.75">
      <c r="G194" s="158"/>
      <c r="H194" s="158"/>
    </row>
    <row r="195" spans="7:8" ht="12.75">
      <c r="G195" s="158"/>
      <c r="H195" s="158"/>
    </row>
    <row r="196" spans="7:8" ht="12.75">
      <c r="G196" s="158"/>
      <c r="H196" s="158"/>
    </row>
    <row r="197" spans="7:8" ht="12.75">
      <c r="G197" s="158"/>
      <c r="H197" s="158"/>
    </row>
    <row r="198" spans="7:8" ht="12.75">
      <c r="G198" s="158"/>
      <c r="H198" s="158"/>
    </row>
    <row r="199" spans="7:8" ht="12.75">
      <c r="G199" s="158"/>
      <c r="H199" s="158"/>
    </row>
    <row r="200" spans="7:8" ht="12.75">
      <c r="G200" s="158"/>
      <c r="H200" s="158"/>
    </row>
    <row r="201" spans="7:8" ht="12.75">
      <c r="G201" s="158"/>
      <c r="H201" s="158"/>
    </row>
    <row r="202" spans="7:8" ht="12.75">
      <c r="G202" s="158"/>
      <c r="H202" s="158"/>
    </row>
    <row r="203" spans="7:8" ht="12.75">
      <c r="G203" s="158"/>
      <c r="H203" s="158"/>
    </row>
    <row r="204" spans="7:8" ht="12.75">
      <c r="G204" s="158"/>
      <c r="H204" s="158"/>
    </row>
    <row r="205" spans="7:8" ht="12.75">
      <c r="G205" s="158"/>
      <c r="H205" s="158"/>
    </row>
    <row r="206" spans="7:8" ht="12.75">
      <c r="G206" s="158"/>
      <c r="H206" s="158"/>
    </row>
    <row r="207" spans="7:8" ht="12.75">
      <c r="G207" s="158"/>
      <c r="H207" s="158"/>
    </row>
    <row r="208" spans="7:8" ht="12.75">
      <c r="G208" s="158"/>
      <c r="H208" s="158"/>
    </row>
    <row r="209" spans="7:8" ht="12.75">
      <c r="G209" s="158"/>
      <c r="H209" s="158"/>
    </row>
    <row r="210" spans="7:8" ht="12.75">
      <c r="G210" s="158"/>
      <c r="H210" s="158"/>
    </row>
    <row r="211" spans="7:8" ht="12.75">
      <c r="G211" s="158"/>
      <c r="H211" s="158"/>
    </row>
    <row r="212" spans="7:8" ht="12.75">
      <c r="G212" s="158"/>
      <c r="H212" s="158"/>
    </row>
    <row r="213" spans="7:8" ht="12.75">
      <c r="G213" s="158"/>
      <c r="H213" s="158"/>
    </row>
    <row r="214" spans="7:8" ht="12.75">
      <c r="G214" s="158"/>
      <c r="H214" s="158"/>
    </row>
    <row r="215" spans="7:8" ht="12.75">
      <c r="G215" s="158"/>
      <c r="H215" s="158"/>
    </row>
    <row r="216" spans="7:8" ht="12.75">
      <c r="G216" s="158"/>
      <c r="H216" s="158"/>
    </row>
    <row r="217" spans="7:8" ht="12.75">
      <c r="G217" s="158"/>
      <c r="H217" s="158"/>
    </row>
    <row r="218" spans="7:8" ht="12.75">
      <c r="G218" s="158"/>
      <c r="H218" s="158"/>
    </row>
    <row r="219" spans="7:8" ht="12.75">
      <c r="G219" s="158"/>
      <c r="H219" s="158"/>
    </row>
    <row r="220" spans="7:8" ht="12.75">
      <c r="G220" s="158"/>
      <c r="H220" s="158"/>
    </row>
    <row r="221" spans="7:8" ht="12.75">
      <c r="G221" s="158"/>
      <c r="H221" s="158"/>
    </row>
    <row r="222" spans="7:8" ht="12.75">
      <c r="G222" s="158"/>
      <c r="H222" s="158"/>
    </row>
    <row r="223" spans="7:8" ht="12.75">
      <c r="G223" s="158"/>
      <c r="H223" s="158"/>
    </row>
    <row r="224" spans="7:8" ht="12.75">
      <c r="G224" s="158"/>
      <c r="H224" s="158"/>
    </row>
    <row r="225" spans="7:8" ht="12.75">
      <c r="G225" s="158"/>
      <c r="H225" s="158"/>
    </row>
    <row r="226" spans="7:8" ht="12.75">
      <c r="G226" s="158"/>
      <c r="H226" s="158"/>
    </row>
    <row r="227" spans="7:8" ht="12.75">
      <c r="G227" s="158"/>
      <c r="H227" s="158"/>
    </row>
    <row r="228" spans="7:8" ht="12.75">
      <c r="G228" s="158"/>
      <c r="H228" s="158"/>
    </row>
    <row r="229" spans="7:8" ht="12.75">
      <c r="G229" s="158"/>
      <c r="H229" s="158"/>
    </row>
    <row r="230" spans="7:8" ht="12.75">
      <c r="G230" s="158"/>
      <c r="H230" s="158"/>
    </row>
    <row r="231" spans="7:8" ht="12.75">
      <c r="G231" s="158"/>
      <c r="H231" s="158"/>
    </row>
    <row r="232" spans="7:8" ht="12.75">
      <c r="G232" s="158"/>
      <c r="H232" s="158"/>
    </row>
    <row r="233" spans="7:8" ht="12.75">
      <c r="G233" s="158"/>
      <c r="H233" s="158"/>
    </row>
    <row r="234" spans="7:8" ht="12.75">
      <c r="G234" s="158"/>
      <c r="H234" s="158"/>
    </row>
    <row r="235" spans="7:8" ht="12.75">
      <c r="G235" s="158"/>
      <c r="H235" s="158"/>
    </row>
    <row r="236" spans="7:8" ht="12.75">
      <c r="G236" s="158"/>
      <c r="H236" s="158"/>
    </row>
    <row r="237" spans="7:8" ht="12.75">
      <c r="G237" s="158"/>
      <c r="H237" s="158"/>
    </row>
    <row r="238" spans="7:8" ht="12.75">
      <c r="G238" s="158"/>
      <c r="H238" s="158"/>
    </row>
    <row r="239" spans="7:8" ht="12.75">
      <c r="G239" s="158"/>
      <c r="H239" s="158"/>
    </row>
    <row r="240" spans="7:8" ht="12.75">
      <c r="G240" s="158"/>
      <c r="H240" s="158"/>
    </row>
    <row r="241" spans="7:8" ht="12.75">
      <c r="G241" s="158"/>
      <c r="H241" s="158"/>
    </row>
    <row r="242" spans="7:8" ht="12.75">
      <c r="G242" s="158"/>
      <c r="H242" s="158"/>
    </row>
    <row r="243" spans="7:8" ht="12.75">
      <c r="G243" s="158"/>
      <c r="H243" s="158"/>
    </row>
    <row r="244" spans="7:8" ht="12.75">
      <c r="G244" s="158"/>
      <c r="H244" s="158"/>
    </row>
    <row r="245" spans="7:8" ht="12.75">
      <c r="G245" s="158"/>
      <c r="H245" s="158"/>
    </row>
    <row r="246" spans="7:8" ht="12.75">
      <c r="G246" s="158"/>
      <c r="H246" s="158"/>
    </row>
    <row r="247" spans="7:8" ht="12.75">
      <c r="G247" s="158"/>
      <c r="H247" s="158"/>
    </row>
    <row r="248" spans="7:8" ht="12.75">
      <c r="G248" s="158"/>
      <c r="H248" s="158"/>
    </row>
    <row r="249" spans="7:8" ht="12.75">
      <c r="G249" s="158"/>
      <c r="H249" s="158"/>
    </row>
    <row r="250" spans="7:8" ht="12.75">
      <c r="G250" s="158"/>
      <c r="H250" s="158"/>
    </row>
    <row r="251" spans="7:8" ht="12.75">
      <c r="G251" s="158"/>
      <c r="H251" s="158"/>
    </row>
    <row r="252" spans="7:8" ht="12.75">
      <c r="G252" s="158"/>
      <c r="H252" s="158"/>
    </row>
    <row r="253" spans="7:8" ht="12.75">
      <c r="G253" s="158"/>
      <c r="H253" s="158"/>
    </row>
    <row r="254" spans="7:8" ht="12.75">
      <c r="G254" s="158"/>
      <c r="H254" s="158"/>
    </row>
    <row r="255" spans="7:8" ht="12.75">
      <c r="G255" s="158"/>
      <c r="H255" s="158"/>
    </row>
    <row r="256" spans="7:8" ht="12.75">
      <c r="G256" s="158"/>
      <c r="H256" s="158"/>
    </row>
    <row r="257" spans="7:8" ht="12.75">
      <c r="G257" s="158"/>
      <c r="H257" s="158"/>
    </row>
    <row r="258" spans="7:8" ht="12.75">
      <c r="G258" s="158"/>
      <c r="H258" s="158"/>
    </row>
    <row r="259" spans="7:8" ht="12.75">
      <c r="G259" s="158"/>
      <c r="H259" s="158"/>
    </row>
    <row r="260" spans="7:8" ht="12.75">
      <c r="G260" s="158"/>
      <c r="H260" s="158"/>
    </row>
    <row r="261" spans="7:8" ht="12.75">
      <c r="G261" s="158"/>
      <c r="H261" s="158"/>
    </row>
    <row r="262" spans="7:8" ht="12.75">
      <c r="G262" s="158"/>
      <c r="H262" s="158"/>
    </row>
    <row r="263" spans="7:8" ht="12.75">
      <c r="G263" s="158"/>
      <c r="H263" s="158"/>
    </row>
    <row r="264" spans="7:8" ht="12.75">
      <c r="G264" s="158"/>
      <c r="H264" s="158"/>
    </row>
    <row r="265" spans="7:8" ht="12.75">
      <c r="G265" s="158"/>
      <c r="H265" s="158"/>
    </row>
    <row r="266" spans="7:8" ht="12.75">
      <c r="G266" s="158"/>
      <c r="H266" s="158"/>
    </row>
    <row r="267" spans="7:8" ht="12.75">
      <c r="G267" s="158"/>
      <c r="H267" s="158"/>
    </row>
    <row r="268" spans="7:8" ht="12.75">
      <c r="G268" s="158"/>
      <c r="H268" s="158"/>
    </row>
    <row r="269" spans="7:8" ht="12.75">
      <c r="G269" s="158"/>
      <c r="H269" s="158"/>
    </row>
    <row r="270" spans="7:8" ht="12.75">
      <c r="G270" s="158"/>
      <c r="H270" s="158"/>
    </row>
    <row r="271" spans="7:8" ht="12.75">
      <c r="G271" s="158"/>
      <c r="H271" s="158"/>
    </row>
    <row r="272" spans="7:8" ht="12.75">
      <c r="G272" s="158"/>
      <c r="H272" s="158"/>
    </row>
    <row r="273" spans="7:8" ht="12.75">
      <c r="G273" s="158"/>
      <c r="H273" s="158"/>
    </row>
    <row r="274" spans="7:8" ht="12.75">
      <c r="G274" s="158"/>
      <c r="H274" s="158"/>
    </row>
    <row r="275" spans="7:8" ht="12.75">
      <c r="G275" s="158"/>
      <c r="H275" s="158"/>
    </row>
    <row r="276" spans="7:8" ht="12.75">
      <c r="G276" s="158"/>
      <c r="H276" s="158"/>
    </row>
    <row r="277" spans="7:8" ht="12.75">
      <c r="G277" s="158"/>
      <c r="H277" s="158"/>
    </row>
    <row r="278" spans="7:8" ht="12.75">
      <c r="G278" s="158"/>
      <c r="H278" s="158"/>
    </row>
    <row r="279" spans="7:8" ht="12.75">
      <c r="G279" s="158"/>
      <c r="H279" s="158"/>
    </row>
    <row r="280" spans="7:8" ht="12.75">
      <c r="G280" s="158"/>
      <c r="H280" s="158"/>
    </row>
    <row r="281" spans="7:8" ht="12.75">
      <c r="G281" s="158"/>
      <c r="H281" s="158"/>
    </row>
    <row r="282" spans="7:8" ht="12.75">
      <c r="G282" s="158"/>
      <c r="H282" s="158"/>
    </row>
    <row r="283" spans="7:8" ht="12.75">
      <c r="G283" s="158"/>
      <c r="H283" s="158"/>
    </row>
    <row r="284" spans="7:8" ht="12.75">
      <c r="G284" s="158"/>
      <c r="H284" s="158"/>
    </row>
    <row r="285" spans="7:8" ht="12.75">
      <c r="G285" s="158"/>
      <c r="H285" s="158"/>
    </row>
    <row r="286" spans="7:8" ht="12.75">
      <c r="G286" s="158"/>
      <c r="H286" s="158"/>
    </row>
    <row r="287" spans="7:8" ht="12.75">
      <c r="G287" s="158"/>
      <c r="H287" s="158"/>
    </row>
    <row r="288" spans="7:8" ht="12.75">
      <c r="G288" s="158"/>
      <c r="H288" s="158"/>
    </row>
    <row r="289" spans="7:8" ht="12.75">
      <c r="G289" s="158"/>
      <c r="H289" s="158"/>
    </row>
    <row r="290" spans="7:8" ht="12.75">
      <c r="G290" s="158"/>
      <c r="H290" s="158"/>
    </row>
    <row r="291" spans="7:8" ht="12.75">
      <c r="G291" s="158"/>
      <c r="H291" s="158"/>
    </row>
    <row r="292" spans="7:8" ht="12.75">
      <c r="G292" s="158"/>
      <c r="H292" s="158"/>
    </row>
    <row r="293" spans="7:8" ht="12.75">
      <c r="G293" s="158"/>
      <c r="H293" s="158"/>
    </row>
    <row r="294" spans="7:8" ht="12.75">
      <c r="G294" s="158"/>
      <c r="H294" s="158"/>
    </row>
    <row r="295" spans="7:8" ht="12.75">
      <c r="G295" s="158"/>
      <c r="H295" s="158"/>
    </row>
    <row r="296" spans="7:8" ht="12.75">
      <c r="G296" s="158"/>
      <c r="H296" s="158"/>
    </row>
    <row r="297" spans="7:8" ht="12.75">
      <c r="G297" s="158"/>
      <c r="H297" s="158"/>
    </row>
    <row r="298" spans="7:8" ht="12.75">
      <c r="G298" s="158"/>
      <c r="H298" s="158"/>
    </row>
    <row r="299" spans="7:8" ht="12.75">
      <c r="G299" s="158"/>
      <c r="H299" s="158"/>
    </row>
    <row r="300" spans="7:8" ht="12.75">
      <c r="G300" s="158"/>
      <c r="H300" s="158"/>
    </row>
    <row r="301" spans="7:8" ht="12.75">
      <c r="G301" s="158"/>
      <c r="H301" s="158"/>
    </row>
    <row r="302" spans="7:8" ht="12.75">
      <c r="G302" s="158"/>
      <c r="H302" s="158"/>
    </row>
    <row r="303" spans="7:8" ht="12.75">
      <c r="G303" s="158"/>
      <c r="H303" s="158"/>
    </row>
    <row r="304" spans="7:8" ht="12.75">
      <c r="G304" s="158"/>
      <c r="H304" s="158"/>
    </row>
    <row r="305" spans="7:8" ht="12.75">
      <c r="G305" s="158"/>
      <c r="H305" s="158"/>
    </row>
    <row r="306" spans="7:8" ht="12.75">
      <c r="G306" s="158"/>
      <c r="H306" s="158"/>
    </row>
    <row r="307" spans="7:8" ht="12.75">
      <c r="G307" s="158"/>
      <c r="H307" s="158"/>
    </row>
    <row r="308" spans="7:8" ht="12.75">
      <c r="G308" s="158"/>
      <c r="H308" s="158"/>
    </row>
    <row r="309" spans="7:8" ht="12.75">
      <c r="G309" s="158"/>
      <c r="H309" s="158"/>
    </row>
    <row r="310" spans="7:8" ht="12.75">
      <c r="G310" s="158"/>
      <c r="H310" s="158"/>
    </row>
    <row r="311" spans="7:8" ht="12.75">
      <c r="G311" s="158"/>
      <c r="H311" s="158"/>
    </row>
    <row r="312" spans="7:8" ht="12.75">
      <c r="G312" s="158"/>
      <c r="H312" s="158"/>
    </row>
    <row r="313" spans="7:8" ht="12.75">
      <c r="G313" s="158"/>
      <c r="H313" s="158"/>
    </row>
    <row r="314" spans="7:8" ht="12.75">
      <c r="G314" s="158"/>
      <c r="H314" s="158"/>
    </row>
    <row r="315" spans="7:8" ht="12.75">
      <c r="G315" s="158"/>
      <c r="H315" s="158"/>
    </row>
    <row r="316" spans="7:8" ht="12.75">
      <c r="G316" s="158"/>
      <c r="H316" s="158"/>
    </row>
    <row r="317" spans="7:8" ht="12.75">
      <c r="G317" s="158"/>
      <c r="H317" s="158"/>
    </row>
    <row r="318" spans="7:8" ht="12.75">
      <c r="G318" s="158"/>
      <c r="H318" s="158"/>
    </row>
    <row r="319" spans="7:8" ht="12.75">
      <c r="G319" s="158"/>
      <c r="H319" s="158"/>
    </row>
    <row r="320" spans="7:8" ht="12.75">
      <c r="G320" s="158"/>
      <c r="H320" s="158"/>
    </row>
    <row r="321" spans="7:8" ht="12.75">
      <c r="G321" s="158"/>
      <c r="H321" s="158"/>
    </row>
    <row r="322" spans="7:8" ht="12.75">
      <c r="G322" s="158"/>
      <c r="H322" s="158"/>
    </row>
    <row r="323" spans="7:8" ht="12.75">
      <c r="G323" s="158"/>
      <c r="H323" s="158"/>
    </row>
    <row r="324" spans="7:8" ht="12.75">
      <c r="G324" s="158"/>
      <c r="H324" s="158"/>
    </row>
    <row r="325" spans="7:8" ht="12.75">
      <c r="G325" s="158"/>
      <c r="H325" s="158"/>
    </row>
    <row r="326" spans="7:8" ht="12.75">
      <c r="G326" s="158"/>
      <c r="H326" s="158"/>
    </row>
    <row r="327" spans="7:8" ht="12.75">
      <c r="G327" s="158"/>
      <c r="H327" s="158"/>
    </row>
    <row r="328" spans="7:8" ht="12.75">
      <c r="G328" s="158"/>
      <c r="H328" s="158"/>
    </row>
    <row r="329" spans="7:8" ht="12.75">
      <c r="G329" s="158"/>
      <c r="H329" s="158"/>
    </row>
    <row r="330" spans="7:8" ht="12.75">
      <c r="G330" s="158"/>
      <c r="H330" s="158"/>
    </row>
    <row r="331" spans="7:8" ht="12.75">
      <c r="G331" s="158"/>
      <c r="H331" s="158"/>
    </row>
    <row r="332" spans="7:8" ht="12.75">
      <c r="G332" s="158"/>
      <c r="H332" s="158"/>
    </row>
    <row r="333" spans="7:8" ht="12.75">
      <c r="G333" s="158"/>
      <c r="H333" s="158"/>
    </row>
    <row r="334" spans="7:8" ht="12.75">
      <c r="G334" s="158"/>
      <c r="H334" s="158"/>
    </row>
    <row r="335" spans="7:8" ht="12.75">
      <c r="G335" s="158"/>
      <c r="H335" s="158"/>
    </row>
    <row r="336" spans="7:8" ht="12.75">
      <c r="G336" s="158"/>
      <c r="H336" s="158"/>
    </row>
    <row r="337" spans="7:8" ht="12.75">
      <c r="G337" s="158"/>
      <c r="H337" s="158"/>
    </row>
    <row r="338" spans="7:8" ht="12.75">
      <c r="G338" s="158"/>
      <c r="H338" s="158"/>
    </row>
    <row r="339" spans="7:8" ht="12.75">
      <c r="G339" s="158"/>
      <c r="H339" s="158"/>
    </row>
    <row r="340" spans="7:8" ht="12.75">
      <c r="G340" s="158"/>
      <c r="H340" s="158"/>
    </row>
    <row r="341" spans="7:8" ht="12.75">
      <c r="G341" s="158"/>
      <c r="H341" s="158"/>
    </row>
    <row r="342" spans="7:8" ht="12.75">
      <c r="G342" s="158"/>
      <c r="H342" s="158"/>
    </row>
    <row r="343" spans="7:8" ht="12.75">
      <c r="G343" s="158"/>
      <c r="H343" s="158"/>
    </row>
    <row r="344" spans="7:8" ht="12.75">
      <c r="G344" s="158"/>
      <c r="H344" s="158"/>
    </row>
    <row r="345" spans="7:8" ht="12.75">
      <c r="G345" s="158"/>
      <c r="H345" s="158"/>
    </row>
    <row r="346" spans="7:8" ht="12.75">
      <c r="G346" s="158"/>
      <c r="H346" s="158"/>
    </row>
    <row r="347" spans="7:8" ht="12.75">
      <c r="G347" s="158"/>
      <c r="H347" s="158"/>
    </row>
    <row r="348" spans="7:8" ht="12.75">
      <c r="G348" s="158"/>
      <c r="H348" s="158"/>
    </row>
    <row r="349" spans="7:8" ht="12.75">
      <c r="G349" s="158"/>
      <c r="H349" s="158"/>
    </row>
    <row r="350" spans="7:8" ht="12.75">
      <c r="G350" s="158"/>
      <c r="H350" s="158"/>
    </row>
    <row r="351" spans="7:8" ht="12.75">
      <c r="G351" s="158"/>
      <c r="H351" s="158"/>
    </row>
    <row r="352" spans="7:8" ht="12.75">
      <c r="G352" s="158"/>
      <c r="H352" s="158"/>
    </row>
    <row r="353" spans="7:8" ht="12.75">
      <c r="G353" s="158"/>
      <c r="H353" s="158"/>
    </row>
    <row r="354" spans="7:8" ht="12.75">
      <c r="G354" s="158"/>
      <c r="H354" s="158"/>
    </row>
    <row r="355" spans="7:8" ht="12.75">
      <c r="G355" s="158"/>
      <c r="H355" s="158"/>
    </row>
    <row r="356" spans="7:8" ht="12.75">
      <c r="G356" s="158"/>
      <c r="H356" s="158"/>
    </row>
    <row r="357" spans="7:8" ht="12.75">
      <c r="G357" s="158"/>
      <c r="H357" s="158"/>
    </row>
    <row r="358" spans="7:8" ht="12.75">
      <c r="G358" s="158"/>
      <c r="H358" s="158"/>
    </row>
    <row r="359" spans="7:8" ht="12.75">
      <c r="G359" s="158"/>
      <c r="H359" s="158"/>
    </row>
    <row r="360" spans="7:8" ht="12.75">
      <c r="G360" s="158"/>
      <c r="H360" s="158"/>
    </row>
    <row r="361" spans="7:8" ht="12.75">
      <c r="G361" s="158"/>
      <c r="H361" s="158"/>
    </row>
    <row r="362" spans="7:8" ht="12.75">
      <c r="G362" s="158"/>
      <c r="H362" s="158"/>
    </row>
    <row r="363" spans="7:8" ht="12.75">
      <c r="G363" s="158"/>
      <c r="H363" s="158"/>
    </row>
    <row r="364" spans="7:8" ht="12.75">
      <c r="G364" s="158"/>
      <c r="H364" s="158"/>
    </row>
    <row r="365" spans="7:8" ht="12.75">
      <c r="G365" s="158"/>
      <c r="H365" s="158"/>
    </row>
    <row r="366" spans="7:8" ht="12.75">
      <c r="G366" s="158"/>
      <c r="H366" s="158"/>
    </row>
    <row r="367" spans="7:8" ht="12.75">
      <c r="G367" s="158"/>
      <c r="H367" s="158"/>
    </row>
    <row r="368" spans="7:8" ht="12.75">
      <c r="G368" s="158"/>
      <c r="H368" s="158"/>
    </row>
    <row r="369" spans="7:8" ht="12.75">
      <c r="G369" s="158"/>
      <c r="H369" s="158"/>
    </row>
    <row r="370" spans="7:8" ht="12.75">
      <c r="G370" s="158"/>
      <c r="H370" s="158"/>
    </row>
    <row r="371" spans="7:8" ht="12.75">
      <c r="G371" s="158"/>
      <c r="H371" s="158"/>
    </row>
    <row r="372" spans="7:8" ht="12.75">
      <c r="G372" s="158"/>
      <c r="H372" s="158"/>
    </row>
    <row r="373" spans="7:8" ht="12.75">
      <c r="G373" s="158"/>
      <c r="H373" s="158"/>
    </row>
    <row r="374" spans="7:8" ht="12.75">
      <c r="G374" s="158"/>
      <c r="H374" s="158"/>
    </row>
    <row r="375" spans="7:8" ht="12.75">
      <c r="G375" s="158"/>
      <c r="H375" s="158"/>
    </row>
    <row r="376" spans="7:8" ht="12.75">
      <c r="G376" s="158"/>
      <c r="H376" s="158"/>
    </row>
    <row r="377" spans="7:8" ht="12.75">
      <c r="G377" s="158"/>
      <c r="H377" s="158"/>
    </row>
    <row r="378" spans="7:8" ht="12.75">
      <c r="G378" s="158"/>
      <c r="H378" s="158"/>
    </row>
    <row r="379" spans="7:8" ht="12.75">
      <c r="G379" s="158"/>
      <c r="H379" s="158"/>
    </row>
    <row r="380" spans="7:8" ht="12.75">
      <c r="G380" s="158"/>
      <c r="H380" s="158"/>
    </row>
    <row r="381" spans="7:8" ht="12.75">
      <c r="G381" s="158"/>
      <c r="H381" s="158"/>
    </row>
    <row r="382" spans="7:8" ht="12.75">
      <c r="G382" s="158"/>
      <c r="H382" s="158"/>
    </row>
    <row r="383" spans="7:8" ht="12.75">
      <c r="G383" s="158"/>
      <c r="H383" s="158"/>
    </row>
    <row r="384" spans="7:8" ht="12.75">
      <c r="G384" s="158"/>
      <c r="H384" s="158"/>
    </row>
    <row r="385" spans="7:8" ht="12.75">
      <c r="G385" s="158"/>
      <c r="H385" s="158"/>
    </row>
    <row r="386" spans="7:8" ht="12.75">
      <c r="G386" s="158"/>
      <c r="H386" s="158"/>
    </row>
    <row r="387" spans="7:8" ht="12.75">
      <c r="G387" s="158"/>
      <c r="H387" s="158"/>
    </row>
    <row r="388" spans="7:8" ht="12.75">
      <c r="G388" s="158"/>
      <c r="H388" s="158"/>
    </row>
    <row r="389" spans="7:8" ht="12.75">
      <c r="G389" s="158"/>
      <c r="H389" s="158"/>
    </row>
    <row r="390" spans="7:8" ht="12.75">
      <c r="G390" s="158"/>
      <c r="H390" s="158"/>
    </row>
    <row r="391" spans="7:8" ht="12.75">
      <c r="G391" s="158"/>
      <c r="H391" s="158"/>
    </row>
    <row r="392" spans="7:8" ht="12.75">
      <c r="G392" s="158"/>
      <c r="H392" s="158"/>
    </row>
    <row r="393" spans="7:8" ht="12.75">
      <c r="G393" s="158"/>
      <c r="H393" s="158"/>
    </row>
    <row r="394" spans="7:8" ht="12.75">
      <c r="G394" s="158"/>
      <c r="H394" s="158"/>
    </row>
    <row r="395" spans="7:8" ht="12.75">
      <c r="G395" s="158"/>
      <c r="H395" s="158"/>
    </row>
    <row r="396" spans="7:8" ht="12.75">
      <c r="G396" s="158"/>
      <c r="H396" s="158"/>
    </row>
    <row r="397" spans="7:8" ht="12.75">
      <c r="G397" s="158"/>
      <c r="H397" s="158"/>
    </row>
    <row r="398" spans="7:8" ht="12.75">
      <c r="G398" s="158"/>
      <c r="H398" s="158"/>
    </row>
    <row r="399" spans="7:8" ht="12.75">
      <c r="G399" s="158"/>
      <c r="H399" s="15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471817.55799999996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244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471817.55799999996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244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2018-12-20T07:41:55Z</cp:lastPrinted>
  <dcterms:created xsi:type="dcterms:W3CDTF">2000-06-20T04:48:00Z</dcterms:created>
  <dcterms:modified xsi:type="dcterms:W3CDTF">2019-01-08T09:11:03Z</dcterms:modified>
  <cp:category/>
  <cp:version/>
  <cp:contentType/>
  <cp:contentStatus/>
</cp:coreProperties>
</file>